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29"/>
  <workbookPr filterPrivacy="1" codeName="ThisWorkbook"/>
  <xr:revisionPtr revIDLastSave="0" documentId="13_ncr:1_{6ED2A8DA-805D-433C-A650-1F587F43A822}" xr6:coauthVersionLast="46" xr6:coauthVersionMax="46" xr10:uidLastSave="{00000000-0000-0000-0000-000000000000}"/>
  <bookViews>
    <workbookView xWindow="2080" yWindow="2080" windowWidth="6860" windowHeight="7550" tabRatio="877" activeTab="1" xr2:uid="{00000000-000D-0000-FFFF-FFFF00000000}"/>
  </bookViews>
  <sheets>
    <sheet name="Table of Contents" sheetId="58" r:id="rId1"/>
    <sheet name="1" sheetId="19" r:id="rId2"/>
    <sheet name="2" sheetId="59" r:id="rId3"/>
    <sheet name="3" sheetId="30" r:id="rId4"/>
    <sheet name="4" sheetId="31" r:id="rId5"/>
    <sheet name="5" sheetId="43" r:id="rId6"/>
    <sheet name="6" sheetId="22" r:id="rId7"/>
    <sheet name="7" sheetId="8" r:id="rId8"/>
    <sheet name="8" sheetId="7" r:id="rId9"/>
    <sheet name="9" sheetId="52" r:id="rId10"/>
    <sheet name="10" sheetId="51" r:id="rId11"/>
    <sheet name="11" sheetId="53" r:id="rId12"/>
    <sheet name="12" sheetId="16" r:id="rId13"/>
  </sheets>
  <definedNames>
    <definedName name="_xlnm.Print_Area" localSheetId="1">'1'!$A$8:$X$59</definedName>
    <definedName name="_xlnm.Print_Area" localSheetId="10">'10'!$A$12:$Q$59</definedName>
    <definedName name="_xlnm.Print_Area" localSheetId="11">'11'!$A$12:$Q$57</definedName>
    <definedName name="_xlnm.Print_Area" localSheetId="2">'2'!$A$8:$U$9</definedName>
    <definedName name="_xlnm.Print_Area" localSheetId="3">'3'!$A$8:$V$44</definedName>
    <definedName name="_xlnm.Print_Area" localSheetId="4">'4'!$A$8:$Q$57</definedName>
    <definedName name="_xlnm.Print_Area" localSheetId="5">'5'!$A$8:$V$82</definedName>
    <definedName name="_xlnm.Print_Area" localSheetId="6">'6'!$A$1:$N$58</definedName>
    <definedName name="_xlnm.Print_Area" localSheetId="7">'7'!$A$8:$X$41</definedName>
    <definedName name="_xlnm.Print_Area" localSheetId="9">'9'!$A$13:$Q$65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1" i="30" l="1"/>
  <c r="I51" i="30"/>
  <c r="H51" i="30"/>
  <c r="G51" i="30"/>
  <c r="E51" i="30"/>
  <c r="D51" i="30"/>
  <c r="C51" i="30"/>
  <c r="B51" i="30"/>
  <c r="K52" i="19"/>
  <c r="J52" i="19"/>
  <c r="I52" i="19"/>
  <c r="H52" i="19"/>
  <c r="L51" i="19"/>
  <c r="L50" i="19"/>
  <c r="L49" i="19"/>
  <c r="L48" i="19"/>
  <c r="L47" i="19"/>
  <c r="L52" i="19" s="1"/>
  <c r="E52" i="19"/>
  <c r="D52" i="19"/>
  <c r="C52" i="19"/>
  <c r="B52" i="19"/>
  <c r="F52" i="19" s="1"/>
  <c r="F51" i="19"/>
  <c r="F50" i="19"/>
  <c r="F49" i="19"/>
  <c r="F48" i="19"/>
  <c r="F47" i="19"/>
  <c r="C31" i="16"/>
  <c r="F24" i="19"/>
  <c r="F63" i="19"/>
  <c r="F57" i="19"/>
  <c r="L42" i="19"/>
  <c r="L40" i="19"/>
  <c r="L39" i="19"/>
  <c r="L38" i="19"/>
  <c r="L37" i="19"/>
  <c r="L36" i="19"/>
  <c r="L31" i="19"/>
  <c r="L30" i="19"/>
  <c r="L29" i="19"/>
  <c r="F23" i="19"/>
  <c r="F22" i="19"/>
  <c r="F21" i="19"/>
  <c r="F20" i="19"/>
  <c r="F19" i="19"/>
  <c r="F18" i="19"/>
  <c r="F17" i="19"/>
  <c r="F16" i="19"/>
  <c r="F15" i="19"/>
  <c r="F14" i="19"/>
  <c r="F31" i="19"/>
  <c r="F30" i="19"/>
  <c r="F29" i="19"/>
  <c r="F41" i="19"/>
  <c r="F40" i="19"/>
  <c r="F39" i="19"/>
  <c r="F38" i="19"/>
  <c r="F37" i="19"/>
  <c r="F36" i="19"/>
  <c r="F42" i="19"/>
  <c r="D31" i="19"/>
  <c r="L22" i="22" l="1"/>
  <c r="B22" i="59" l="1"/>
  <c r="W89" i="19"/>
  <c r="O90" i="19"/>
  <c r="P90" i="19"/>
  <c r="Q90" i="19"/>
  <c r="R90" i="19"/>
  <c r="S90" i="19"/>
  <c r="T90" i="19"/>
  <c r="U90" i="19"/>
  <c r="V90" i="19"/>
  <c r="N90" i="19"/>
  <c r="K90" i="19"/>
  <c r="C90" i="19"/>
  <c r="D90" i="19"/>
  <c r="E90" i="19"/>
  <c r="F90" i="19"/>
  <c r="G90" i="19"/>
  <c r="H90" i="19"/>
  <c r="I90" i="19"/>
  <c r="J90" i="19"/>
  <c r="B90" i="19"/>
  <c r="K89" i="19"/>
  <c r="W88" i="19"/>
  <c r="W87" i="19"/>
  <c r="W86" i="19"/>
  <c r="W85" i="19"/>
  <c r="W84" i="19"/>
  <c r="W83" i="19"/>
  <c r="W82" i="19"/>
  <c r="W81" i="19"/>
  <c r="W80" i="19"/>
  <c r="W79" i="19"/>
  <c r="W78" i="19"/>
  <c r="W77" i="19"/>
  <c r="E70" i="19"/>
  <c r="F58" i="19"/>
  <c r="F59" i="19"/>
  <c r="F60" i="19"/>
  <c r="F61" i="19"/>
  <c r="F62" i="19"/>
  <c r="F64" i="19"/>
  <c r="F65" i="19"/>
  <c r="F66" i="19"/>
  <c r="F67" i="19"/>
  <c r="F68" i="19"/>
  <c r="F69" i="19"/>
  <c r="W90" i="19" l="1"/>
  <c r="D42" i="19" l="1"/>
  <c r="B42" i="19"/>
  <c r="E42" i="19"/>
  <c r="E31" i="19"/>
  <c r="C63" i="16"/>
  <c r="C39" i="16"/>
  <c r="C41" i="16"/>
  <c r="C40" i="16"/>
  <c r="C38" i="16"/>
  <c r="C32" i="16"/>
  <c r="C30" i="16"/>
  <c r="C29" i="16"/>
  <c r="C20" i="16"/>
  <c r="C23" i="16"/>
  <c r="C22" i="16"/>
  <c r="C19" i="16"/>
  <c r="C18" i="16"/>
  <c r="C17" i="16"/>
  <c r="C16" i="16"/>
  <c r="C15" i="16"/>
  <c r="J25" i="30" l="1"/>
  <c r="K78" i="19" l="1"/>
  <c r="K79" i="19"/>
  <c r="K80" i="19"/>
  <c r="K81" i="19"/>
  <c r="K82" i="19"/>
  <c r="K83" i="19"/>
  <c r="K84" i="19"/>
  <c r="K85" i="19"/>
  <c r="K86" i="19"/>
  <c r="K87" i="19"/>
  <c r="K88" i="19"/>
  <c r="K77" i="19"/>
  <c r="D70" i="19"/>
  <c r="B32" i="59" l="1"/>
  <c r="B37" i="59"/>
  <c r="C42" i="19" l="1"/>
  <c r="C31" i="19" l="1"/>
  <c r="L71" i="19" l="1"/>
  <c r="C70" i="19"/>
  <c r="C71" i="19"/>
  <c r="F71" i="19" s="1"/>
  <c r="K16" i="16" l="1"/>
  <c r="K17" i="16"/>
  <c r="K18" i="16"/>
  <c r="K19" i="16"/>
  <c r="K20" i="16"/>
  <c r="K21" i="16"/>
  <c r="K22" i="16"/>
  <c r="K23" i="16"/>
  <c r="K15" i="16"/>
  <c r="G16" i="16"/>
  <c r="G17" i="16"/>
  <c r="G18" i="16"/>
  <c r="G19" i="16"/>
  <c r="G20" i="16"/>
  <c r="G21" i="16"/>
  <c r="G22" i="16"/>
  <c r="G23" i="16"/>
  <c r="G15" i="16"/>
  <c r="K30" i="16"/>
  <c r="K31" i="16"/>
  <c r="K32" i="16"/>
  <c r="K29" i="16"/>
  <c r="G30" i="16"/>
  <c r="G31" i="16"/>
  <c r="G32" i="16"/>
  <c r="G29" i="16"/>
  <c r="K39" i="16"/>
  <c r="K40" i="16"/>
  <c r="K38" i="16"/>
  <c r="J41" i="16"/>
  <c r="I41" i="16"/>
  <c r="K48" i="16"/>
  <c r="K49" i="16"/>
  <c r="K50" i="16"/>
  <c r="K51" i="16"/>
  <c r="K52" i="16"/>
  <c r="K53" i="16"/>
  <c r="K54" i="16"/>
  <c r="K55" i="16"/>
  <c r="K56" i="16"/>
  <c r="K57" i="16"/>
  <c r="K58" i="16"/>
  <c r="K59" i="16"/>
  <c r="K60" i="16"/>
  <c r="K61" i="16"/>
  <c r="K62" i="16"/>
  <c r="K63" i="16"/>
  <c r="K47" i="16"/>
  <c r="G48" i="16"/>
  <c r="G49" i="16"/>
  <c r="G50" i="16"/>
  <c r="G51" i="16"/>
  <c r="G52" i="16"/>
  <c r="G53" i="16"/>
  <c r="G54" i="16"/>
  <c r="G55" i="16"/>
  <c r="G56" i="16"/>
  <c r="G57" i="16"/>
  <c r="G58" i="16"/>
  <c r="G59" i="16"/>
  <c r="G60" i="16"/>
  <c r="G61" i="16"/>
  <c r="G62" i="16"/>
  <c r="G63" i="16"/>
  <c r="G47" i="16"/>
  <c r="K41" i="16" l="1"/>
  <c r="N42" i="30"/>
  <c r="M42" i="30"/>
  <c r="M25" i="30"/>
  <c r="N25" i="30"/>
  <c r="O25" i="30"/>
  <c r="P25" i="30"/>
  <c r="L25" i="30"/>
  <c r="F41" i="16" l="1"/>
  <c r="E41" i="16"/>
  <c r="G39" i="16"/>
  <c r="G40" i="16"/>
  <c r="G38" i="16"/>
  <c r="L70" i="19"/>
  <c r="L58" i="19"/>
  <c r="L59" i="19"/>
  <c r="L61" i="19"/>
  <c r="L62" i="19"/>
  <c r="L63" i="19"/>
  <c r="L64" i="19"/>
  <c r="L65" i="19"/>
  <c r="L66" i="19"/>
  <c r="L67" i="19"/>
  <c r="L68" i="19"/>
  <c r="L69" i="19"/>
  <c r="B70" i="19"/>
  <c r="F70" i="19" s="1"/>
  <c r="I22" i="30"/>
  <c r="I25" i="30" s="1"/>
  <c r="H22" i="30"/>
  <c r="H25" i="30" s="1"/>
  <c r="G22" i="30"/>
  <c r="G25" i="30" s="1"/>
  <c r="I42" i="19"/>
  <c r="J42" i="19"/>
  <c r="K42" i="19"/>
  <c r="H42" i="19"/>
  <c r="B31" i="19" l="1"/>
  <c r="G41" i="16"/>
</calcChain>
</file>

<file path=xl/sharedStrings.xml><?xml version="1.0" encoding="utf-8"?>
<sst xmlns="http://schemas.openxmlformats.org/spreadsheetml/2006/main" count="2432" uniqueCount="1135">
  <si>
    <t>Asset-Backed Commercial Paper</t>
  </si>
  <si>
    <t>Credit Quality-Rating Changes</t>
  </si>
  <si>
    <t xml:space="preserve">                                                 </t>
  </si>
  <si>
    <t>€ Billions</t>
  </si>
  <si>
    <t>Q1</t>
  </si>
  <si>
    <t>Q2</t>
  </si>
  <si>
    <t>Q3</t>
  </si>
  <si>
    <t>Q4</t>
  </si>
  <si>
    <t>CMBS</t>
  </si>
  <si>
    <t xml:space="preserve">RMBS </t>
  </si>
  <si>
    <t>Austria</t>
  </si>
  <si>
    <t>Belgium</t>
  </si>
  <si>
    <t>France</t>
  </si>
  <si>
    <t>Germany</t>
  </si>
  <si>
    <t>Greece</t>
  </si>
  <si>
    <t>Ireland</t>
  </si>
  <si>
    <t>Italy</t>
  </si>
  <si>
    <t>Luxembourg</t>
  </si>
  <si>
    <t>Netherlands</t>
  </si>
  <si>
    <t>Portugal</t>
  </si>
  <si>
    <t>Spain</t>
  </si>
  <si>
    <t>UK</t>
  </si>
  <si>
    <t>Multinational</t>
  </si>
  <si>
    <t>Total</t>
  </si>
  <si>
    <t>US</t>
  </si>
  <si>
    <t>Auto</t>
  </si>
  <si>
    <t>RMBS</t>
  </si>
  <si>
    <t>Aaa/AAA</t>
  </si>
  <si>
    <t>Aa/AA</t>
  </si>
  <si>
    <t>A/A</t>
  </si>
  <si>
    <t>Baa/BBB</t>
  </si>
  <si>
    <t>Ba/BB</t>
  </si>
  <si>
    <t>B/B</t>
  </si>
  <si>
    <t>Caa/CCC</t>
  </si>
  <si>
    <t>Ca/CC</t>
  </si>
  <si>
    <t>C/C</t>
  </si>
  <si>
    <t>Credit Card</t>
  </si>
  <si>
    <t xml:space="preserve">European and US Securitisation Issuance </t>
  </si>
  <si>
    <t>Single-Seller</t>
  </si>
  <si>
    <t>Multi-Seller</t>
  </si>
  <si>
    <t>CDO</t>
  </si>
  <si>
    <t>RMBS (prime)</t>
  </si>
  <si>
    <t>Non-Agency CMBS</t>
  </si>
  <si>
    <t>Non-Agency RMBS</t>
  </si>
  <si>
    <t>Agency MBS</t>
  </si>
  <si>
    <t>European Total</t>
  </si>
  <si>
    <t>N/A</t>
  </si>
  <si>
    <t>0/0</t>
  </si>
  <si>
    <t>1/0</t>
  </si>
  <si>
    <t>RMBS (subprime)</t>
  </si>
  <si>
    <t>Balances Outstanding</t>
  </si>
  <si>
    <t>(as percentage of total Moody's rated securities)</t>
  </si>
  <si>
    <t>4/0</t>
  </si>
  <si>
    <t>0/1</t>
  </si>
  <si>
    <t>0/4</t>
  </si>
  <si>
    <t>TOTAL</t>
  </si>
  <si>
    <t>RMBS (non-conforming)</t>
  </si>
  <si>
    <t>Finland</t>
  </si>
  <si>
    <t>1/1</t>
  </si>
  <si>
    <t>SME</t>
  </si>
  <si>
    <t>Retained</t>
  </si>
  <si>
    <t>Other Europe</t>
  </si>
  <si>
    <t>Prior</t>
  </si>
  <si>
    <t>2/1</t>
  </si>
  <si>
    <t>5/0</t>
  </si>
  <si>
    <t>30/0</t>
  </si>
  <si>
    <t>3/0</t>
  </si>
  <si>
    <t>3/6</t>
  </si>
  <si>
    <t>6/0</t>
  </si>
  <si>
    <t>RMBS (non-prime)</t>
  </si>
  <si>
    <t>2/0</t>
  </si>
  <si>
    <t>Securitisation Data Report</t>
  </si>
  <si>
    <t>Page &amp; Tab Number</t>
  </si>
  <si>
    <t>1. Issuance</t>
  </si>
  <si>
    <t>2. Balances Outstanding</t>
  </si>
  <si>
    <t>3. Credit Quality - Rating Changes</t>
  </si>
  <si>
    <t>Upgrades/Downgrades by Country</t>
  </si>
  <si>
    <t>Upgrades/Downgrades by Collateral</t>
  </si>
  <si>
    <t>5.1. European 3-5 Yr AAA RMBS Spreads</t>
  </si>
  <si>
    <t>5.2. European 3-5 Yr BBB RMBS Spreads</t>
  </si>
  <si>
    <t>5.3. UK 3-5 Yr AAA RMBS Spreads</t>
  </si>
  <si>
    <t>3/3</t>
  </si>
  <si>
    <t>5/3</t>
  </si>
  <si>
    <t>8/0</t>
  </si>
  <si>
    <t>8/1</t>
  </si>
  <si>
    <t>12/0</t>
  </si>
  <si>
    <t>4/2</t>
  </si>
  <si>
    <t>14/0</t>
  </si>
  <si>
    <t>1/2</t>
  </si>
  <si>
    <t>13/0</t>
  </si>
  <si>
    <t>5/2</t>
  </si>
  <si>
    <t>11/0</t>
  </si>
  <si>
    <t>25/1</t>
  </si>
  <si>
    <t>ABS</t>
  </si>
  <si>
    <t>CDO/CLO</t>
  </si>
  <si>
    <t>Placed</t>
  </si>
  <si>
    <t>US Total</t>
  </si>
  <si>
    <t>Other</t>
  </si>
  <si>
    <t>Other ABS</t>
  </si>
  <si>
    <t>Other RMBS</t>
  </si>
  <si>
    <t>22/0</t>
  </si>
  <si>
    <t>2/7</t>
  </si>
  <si>
    <t>21/0</t>
  </si>
  <si>
    <t>8/17</t>
  </si>
  <si>
    <t>9/7</t>
  </si>
  <si>
    <t>41/7</t>
  </si>
  <si>
    <t>12/10</t>
  </si>
  <si>
    <t>231/13</t>
  </si>
  <si>
    <t>691/19</t>
  </si>
  <si>
    <t>513/25</t>
  </si>
  <si>
    <t>412/22</t>
  </si>
  <si>
    <t>1911/98</t>
  </si>
  <si>
    <t>5892/1441</t>
  </si>
  <si>
    <t>12/1</t>
  </si>
  <si>
    <t>26/18</t>
  </si>
  <si>
    <t>6/15</t>
  </si>
  <si>
    <t>64/35</t>
  </si>
  <si>
    <t>912/67</t>
  </si>
  <si>
    <t>9/0</t>
  </si>
  <si>
    <t>52/42</t>
  </si>
  <si>
    <t>17/30</t>
  </si>
  <si>
    <t>88/51</t>
  </si>
  <si>
    <t>148/66</t>
  </si>
  <si>
    <t>447/245</t>
  </si>
  <si>
    <t>2310/1733</t>
  </si>
  <si>
    <t>11/19</t>
  </si>
  <si>
    <t>12/55</t>
  </si>
  <si>
    <t>434/109</t>
  </si>
  <si>
    <t>2374/2632</t>
  </si>
  <si>
    <t>CMBS Spreads</t>
  </si>
  <si>
    <t>bps</t>
  </si>
  <si>
    <t>RMBS Spreads</t>
  </si>
  <si>
    <t>16/1</t>
  </si>
  <si>
    <t>52/115</t>
  </si>
  <si>
    <t>143/458</t>
  </si>
  <si>
    <t>659/766</t>
  </si>
  <si>
    <t>25/0</t>
  </si>
  <si>
    <t>7/0</t>
  </si>
  <si>
    <t>NA</t>
  </si>
  <si>
    <t>10/2</t>
  </si>
  <si>
    <t>23/4</t>
  </si>
  <si>
    <t>51/9</t>
  </si>
  <si>
    <t>1020/118</t>
  </si>
  <si>
    <t>7/13</t>
  </si>
  <si>
    <t>48/50</t>
  </si>
  <si>
    <t>24/30</t>
  </si>
  <si>
    <t>16/25</t>
  </si>
  <si>
    <t>239/67</t>
  </si>
  <si>
    <t>253/108</t>
  </si>
  <si>
    <t>3/4</t>
  </si>
  <si>
    <t>664/380</t>
  </si>
  <si>
    <t>3129/3270</t>
  </si>
  <si>
    <t>5/28</t>
  </si>
  <si>
    <t>0/12</t>
  </si>
  <si>
    <t>404/30</t>
  </si>
  <si>
    <t>251/182</t>
  </si>
  <si>
    <t>682/87</t>
  </si>
  <si>
    <t>1345/345</t>
  </si>
  <si>
    <t>6054/1637</t>
  </si>
  <si>
    <t>21/45</t>
  </si>
  <si>
    <t>14/185</t>
  </si>
  <si>
    <t>12/22</t>
  </si>
  <si>
    <t>72/122</t>
  </si>
  <si>
    <t>177/94</t>
  </si>
  <si>
    <t>449/214</t>
  </si>
  <si>
    <t>748/688</t>
  </si>
  <si>
    <t>1995/2736</t>
  </si>
  <si>
    <t>10/0</t>
  </si>
  <si>
    <t>207/2</t>
  </si>
  <si>
    <t>48/0</t>
  </si>
  <si>
    <t>2/4</t>
  </si>
  <si>
    <t>24/4</t>
  </si>
  <si>
    <t>40/31</t>
  </si>
  <si>
    <t>35/7</t>
  </si>
  <si>
    <t>20/27</t>
  </si>
  <si>
    <t>86/30</t>
  </si>
  <si>
    <t>203/48</t>
  </si>
  <si>
    <t>441/156</t>
  </si>
  <si>
    <t>4105/1994</t>
  </si>
  <si>
    <t>19/0</t>
  </si>
  <si>
    <t>46/4</t>
  </si>
  <si>
    <t>87/7</t>
  </si>
  <si>
    <t>181/13</t>
  </si>
  <si>
    <t>1766/15</t>
  </si>
  <si>
    <t>13/2</t>
  </si>
  <si>
    <t>28/4</t>
  </si>
  <si>
    <t>31/20</t>
  </si>
  <si>
    <t>317/21</t>
  </si>
  <si>
    <t>682/59</t>
  </si>
  <si>
    <t>5538/1910</t>
  </si>
  <si>
    <t>11/1</t>
  </si>
  <si>
    <t>13/19</t>
  </si>
  <si>
    <t>7/3</t>
  </si>
  <si>
    <t>57/30</t>
  </si>
  <si>
    <t>57/13</t>
  </si>
  <si>
    <t>254/72</t>
  </si>
  <si>
    <t>401/72</t>
  </si>
  <si>
    <t>790/209</t>
  </si>
  <si>
    <t>2375/1713</t>
  </si>
  <si>
    <t>5/4</t>
  </si>
  <si>
    <t>38/0</t>
  </si>
  <si>
    <t>33/0</t>
  </si>
  <si>
    <t>17/0</t>
  </si>
  <si>
    <t>36/0</t>
  </si>
  <si>
    <t>30/4</t>
  </si>
  <si>
    <t>54/0</t>
  </si>
  <si>
    <t>16/7</t>
  </si>
  <si>
    <t>16/9</t>
  </si>
  <si>
    <t>105/8</t>
  </si>
  <si>
    <t>28/7</t>
  </si>
  <si>
    <t>79/12</t>
  </si>
  <si>
    <t>333/33</t>
  </si>
  <si>
    <t>181/61</t>
  </si>
  <si>
    <t>744/130</t>
  </si>
  <si>
    <t>1426/1217</t>
  </si>
  <si>
    <t>19/33</t>
  </si>
  <si>
    <t>42/132</t>
  </si>
  <si>
    <t>30/47</t>
  </si>
  <si>
    <t>105/34</t>
  </si>
  <si>
    <t>314/54</t>
  </si>
  <si>
    <t>572/359</t>
  </si>
  <si>
    <t>3124/2242</t>
  </si>
  <si>
    <t>48/1</t>
  </si>
  <si>
    <t>34/0</t>
  </si>
  <si>
    <t>20/0</t>
  </si>
  <si>
    <t>66/8</t>
  </si>
  <si>
    <t>29/5</t>
  </si>
  <si>
    <t>19/4</t>
  </si>
  <si>
    <t>19/14</t>
  </si>
  <si>
    <t>180/35</t>
  </si>
  <si>
    <t>1801/354</t>
  </si>
  <si>
    <t>19/2</t>
  </si>
  <si>
    <t>11/2</t>
  </si>
  <si>
    <t>99/7</t>
  </si>
  <si>
    <t>264/31</t>
  </si>
  <si>
    <t>181/7</t>
  </si>
  <si>
    <t>903/8</t>
  </si>
  <si>
    <t>2694/82</t>
  </si>
  <si>
    <t>2018:Q1</t>
  </si>
  <si>
    <t>2018:Q2</t>
  </si>
  <si>
    <t>2018:Q3</t>
  </si>
  <si>
    <t>2018:Q4</t>
  </si>
  <si>
    <t>72/8</t>
  </si>
  <si>
    <t>568/86</t>
  </si>
  <si>
    <t>43/4</t>
  </si>
  <si>
    <t>41/0</t>
  </si>
  <si>
    <t>18/6</t>
  </si>
  <si>
    <t>42/17</t>
  </si>
  <si>
    <t>467/63</t>
  </si>
  <si>
    <t>15/0</t>
  </si>
  <si>
    <t>480/23</t>
  </si>
  <si>
    <t>112/1</t>
  </si>
  <si>
    <t>18/3</t>
  </si>
  <si>
    <t>26/0</t>
  </si>
  <si>
    <t>302/19</t>
  </si>
  <si>
    <t>3/5</t>
  </si>
  <si>
    <t>22/3</t>
  </si>
  <si>
    <t>7/2</t>
  </si>
  <si>
    <t>33/3</t>
  </si>
  <si>
    <t>38/5</t>
  </si>
  <si>
    <t>67/0</t>
  </si>
  <si>
    <t>16/6</t>
  </si>
  <si>
    <t>24/33</t>
  </si>
  <si>
    <t>284/120</t>
  </si>
  <si>
    <t>279/28</t>
  </si>
  <si>
    <t>847/260</t>
  </si>
  <si>
    <t>14/1</t>
  </si>
  <si>
    <t>0/6</t>
  </si>
  <si>
    <t>178/17</t>
  </si>
  <si>
    <t>42/4</t>
  </si>
  <si>
    <t>24/0</t>
  </si>
  <si>
    <t>14/34</t>
  </si>
  <si>
    <t>24/10</t>
  </si>
  <si>
    <t>44/55</t>
  </si>
  <si>
    <t>91/0</t>
  </si>
  <si>
    <t>15/9</t>
  </si>
  <si>
    <t>635/152</t>
  </si>
  <si>
    <t>442/16</t>
  </si>
  <si>
    <t>31/9</t>
  </si>
  <si>
    <t>4/26</t>
  </si>
  <si>
    <t>23/0</t>
  </si>
  <si>
    <t>15/13</t>
  </si>
  <si>
    <t>299/3</t>
  </si>
  <si>
    <t>82/0</t>
  </si>
  <si>
    <t>134/0</t>
  </si>
  <si>
    <t>182/19</t>
  </si>
  <si>
    <t>793/1141</t>
  </si>
  <si>
    <t>8/7</t>
  </si>
  <si>
    <t>9/12</t>
  </si>
  <si>
    <t>128/0</t>
  </si>
  <si>
    <t>115/0</t>
  </si>
  <si>
    <t>24/5</t>
  </si>
  <si>
    <t>50/36</t>
  </si>
  <si>
    <t>143/117</t>
  </si>
  <si>
    <t>444/983</t>
  </si>
  <si>
    <t>RMBS (subprime / nonconforming)</t>
  </si>
  <si>
    <t>RMBS (subprime / non-conforming)</t>
  </si>
  <si>
    <t>164/34</t>
  </si>
  <si>
    <t>1184/732</t>
  </si>
  <si>
    <t>16/2</t>
  </si>
  <si>
    <t>106/8</t>
  </si>
  <si>
    <t>57/29</t>
  </si>
  <si>
    <t>102/46</t>
  </si>
  <si>
    <t>98/380</t>
  </si>
  <si>
    <t>544/140</t>
  </si>
  <si>
    <t>344/137</t>
  </si>
  <si>
    <t>13/1</t>
  </si>
  <si>
    <t>172/4</t>
  </si>
  <si>
    <t>518/68</t>
  </si>
  <si>
    <t>143/0</t>
  </si>
  <si>
    <t>14/8</t>
  </si>
  <si>
    <t>28/12</t>
  </si>
  <si>
    <t>454/48</t>
  </si>
  <si>
    <t>30/15</t>
  </si>
  <si>
    <t>360/130</t>
  </si>
  <si>
    <t>18/2</t>
  </si>
  <si>
    <t>18/0</t>
  </si>
  <si>
    <t>259/115</t>
  </si>
  <si>
    <t>9/1</t>
  </si>
  <si>
    <t>80/15</t>
  </si>
  <si>
    <t>110/17</t>
  </si>
  <si>
    <t>857/241</t>
  </si>
  <si>
    <t>496/326</t>
  </si>
  <si>
    <t>6/6</t>
  </si>
  <si>
    <t>25/4</t>
  </si>
  <si>
    <t>0/7</t>
  </si>
  <si>
    <t>53/6</t>
  </si>
  <si>
    <t>47/1</t>
  </si>
  <si>
    <t>17/9</t>
  </si>
  <si>
    <t>29/13</t>
  </si>
  <si>
    <t>207/191</t>
  </si>
  <si>
    <t>466/82</t>
  </si>
  <si>
    <t>196/112</t>
  </si>
  <si>
    <t>11/128</t>
  </si>
  <si>
    <t>49/3</t>
  </si>
  <si>
    <t>107/134</t>
  </si>
  <si>
    <t>29/4</t>
  </si>
  <si>
    <t>31/42</t>
  </si>
  <si>
    <t>56/4</t>
  </si>
  <si>
    <t>304/11</t>
  </si>
  <si>
    <t>473/61</t>
  </si>
  <si>
    <t>6/2</t>
  </si>
  <si>
    <t>26/4</t>
  </si>
  <si>
    <t>27/0</t>
  </si>
  <si>
    <t>65/10</t>
  </si>
  <si>
    <t>31/0</t>
  </si>
  <si>
    <t>85/0</t>
  </si>
  <si>
    <t>19/23</t>
  </si>
  <si>
    <t>31/1</t>
  </si>
  <si>
    <t>43/3</t>
  </si>
  <si>
    <t>85/4</t>
  </si>
  <si>
    <t>263/38</t>
  </si>
  <si>
    <t>364/8</t>
  </si>
  <si>
    <t>277/2</t>
  </si>
  <si>
    <t>1563/49</t>
  </si>
  <si>
    <t>28/26</t>
  </si>
  <si>
    <t>36/2</t>
  </si>
  <si>
    <t>82/1</t>
  </si>
  <si>
    <t>41/3</t>
  </si>
  <si>
    <t>262/38</t>
  </si>
  <si>
    <t>228/1</t>
  </si>
  <si>
    <t>42/1</t>
  </si>
  <si>
    <t>72/1</t>
  </si>
  <si>
    <t>83/23</t>
  </si>
  <si>
    <t>43/0</t>
  </si>
  <si>
    <t>272/0</t>
  </si>
  <si>
    <t>1007/22</t>
  </si>
  <si>
    <t>22/1</t>
  </si>
  <si>
    <t>130/2</t>
  </si>
  <si>
    <t>6/70</t>
  </si>
  <si>
    <t>175/2</t>
  </si>
  <si>
    <t>40/17</t>
  </si>
  <si>
    <t>280/98</t>
  </si>
  <si>
    <t>1899/394</t>
  </si>
  <si>
    <t>2/15</t>
  </si>
  <si>
    <t>38/58</t>
  </si>
  <si>
    <t>235/64</t>
  </si>
  <si>
    <t>6/9</t>
  </si>
  <si>
    <t>46/13</t>
  </si>
  <si>
    <t>50/71</t>
  </si>
  <si>
    <t>324/98</t>
  </si>
  <si>
    <t>56/0</t>
  </si>
  <si>
    <t>173/0</t>
  </si>
  <si>
    <t>19/36</t>
  </si>
  <si>
    <t>67/56</t>
  </si>
  <si>
    <t>21/20</t>
  </si>
  <si>
    <t>122/58</t>
  </si>
  <si>
    <t>453/54</t>
  </si>
  <si>
    <t>1633/280</t>
  </si>
  <si>
    <t>549/110</t>
  </si>
  <si>
    <t>1995/394</t>
  </si>
  <si>
    <t>209/8</t>
  </si>
  <si>
    <t>121/13</t>
  </si>
  <si>
    <t>38/33</t>
  </si>
  <si>
    <t>35/11</t>
  </si>
  <si>
    <t>407/62</t>
  </si>
  <si>
    <t>377/178</t>
  </si>
  <si>
    <t>2523/1886</t>
  </si>
  <si>
    <t>56/23</t>
  </si>
  <si>
    <t>2/2</t>
  </si>
  <si>
    <t>11/25</t>
  </si>
  <si>
    <t>216/9</t>
  </si>
  <si>
    <t>106/5</t>
  </si>
  <si>
    <t>115/1</t>
  </si>
  <si>
    <t>344/2</t>
  </si>
  <si>
    <t>86/33</t>
  </si>
  <si>
    <t>51/17</t>
  </si>
  <si>
    <t>154/99</t>
  </si>
  <si>
    <t>90/82</t>
  </si>
  <si>
    <t>724/510</t>
  </si>
  <si>
    <t>92/65</t>
  </si>
  <si>
    <t>1198/1242</t>
  </si>
  <si>
    <t>2019:Q1</t>
  </si>
  <si>
    <t>2019:Q2</t>
  </si>
  <si>
    <t>2019:Q3</t>
  </si>
  <si>
    <t>2019:Q4</t>
  </si>
  <si>
    <t>1/4</t>
  </si>
  <si>
    <t>7/4</t>
  </si>
  <si>
    <t>208/237</t>
  </si>
  <si>
    <t>108/1</t>
  </si>
  <si>
    <t>41/14</t>
  </si>
  <si>
    <t>29/48</t>
  </si>
  <si>
    <t>16/91</t>
  </si>
  <si>
    <t>14/83</t>
  </si>
  <si>
    <t>433/16</t>
  </si>
  <si>
    <t>78/0</t>
  </si>
  <si>
    <t>13/3</t>
  </si>
  <si>
    <t>100/10</t>
  </si>
  <si>
    <t>222/3</t>
  </si>
  <si>
    <t>1/71</t>
  </si>
  <si>
    <t>18/5</t>
  </si>
  <si>
    <t>17/2</t>
  </si>
  <si>
    <t>91/79</t>
  </si>
  <si>
    <t>773/164</t>
  </si>
  <si>
    <t>15/10</t>
  </si>
  <si>
    <t>68/0</t>
  </si>
  <si>
    <t>5 / 0</t>
  </si>
  <si>
    <t>8 / 0</t>
  </si>
  <si>
    <t>0 / 0</t>
  </si>
  <si>
    <t>7 / 0</t>
  </si>
  <si>
    <t>41 / 0</t>
  </si>
  <si>
    <t>3 / 0</t>
  </si>
  <si>
    <t>71 / 0</t>
  </si>
  <si>
    <t>33 / 2</t>
  </si>
  <si>
    <t>10 / 0</t>
  </si>
  <si>
    <t>23 / 3</t>
  </si>
  <si>
    <t>1 / 0</t>
  </si>
  <si>
    <t>486 / 9</t>
  </si>
  <si>
    <t>22 / 0</t>
  </si>
  <si>
    <t>575 / 14</t>
  </si>
  <si>
    <t>20 / 0</t>
  </si>
  <si>
    <t>16 / 0</t>
  </si>
  <si>
    <t>23 / 0</t>
  </si>
  <si>
    <t>2 / 0</t>
  </si>
  <si>
    <t>6 / 0</t>
  </si>
  <si>
    <t>64/0</t>
  </si>
  <si>
    <t>121/5</t>
  </si>
  <si>
    <t>212/170</t>
  </si>
  <si>
    <t>102/0</t>
  </si>
  <si>
    <t>83/0</t>
  </si>
  <si>
    <t>31/21</t>
  </si>
  <si>
    <t>33/37</t>
  </si>
  <si>
    <t>64/110</t>
  </si>
  <si>
    <t>5/1</t>
  </si>
  <si>
    <t>3/71</t>
  </si>
  <si>
    <t>31/8</t>
  </si>
  <si>
    <t>26/2</t>
  </si>
  <si>
    <t>136/85</t>
  </si>
  <si>
    <t>1131/221</t>
  </si>
  <si>
    <t>11 / 6</t>
  </si>
  <si>
    <t>12 / 0</t>
  </si>
  <si>
    <t>8 / 1</t>
  </si>
  <si>
    <t>88 / 68</t>
  </si>
  <si>
    <t>17 / 10</t>
  </si>
  <si>
    <t>136 / 85</t>
  </si>
  <si>
    <t>139 / 0</t>
  </si>
  <si>
    <t>81 / 52</t>
  </si>
  <si>
    <t>81 / 49</t>
  </si>
  <si>
    <t>829 / 120</t>
  </si>
  <si>
    <t>1130 / 221</t>
  </si>
  <si>
    <r>
      <t xml:space="preserve">Sources: </t>
    </r>
    <r>
      <rPr>
        <sz val="8"/>
        <rFont val="Cambria"/>
        <family val="1"/>
        <scheme val="minor"/>
      </rPr>
      <t>Bloomberg, Macquarie, SIFMA</t>
    </r>
  </si>
  <si>
    <t>40/0</t>
  </si>
  <si>
    <t>1/9</t>
  </si>
  <si>
    <t>80/10</t>
  </si>
  <si>
    <t>71/2</t>
  </si>
  <si>
    <t>187/14</t>
  </si>
  <si>
    <t>64/17</t>
  </si>
  <si>
    <t>11/3</t>
  </si>
  <si>
    <t>12/21</t>
  </si>
  <si>
    <t>55/11</t>
  </si>
  <si>
    <t>61/51</t>
  </si>
  <si>
    <t>28/62</t>
  </si>
  <si>
    <t>344/120</t>
  </si>
  <si>
    <t>1,467/46</t>
  </si>
  <si>
    <t>17/6</t>
  </si>
  <si>
    <t>763/110</t>
  </si>
  <si>
    <t>929/67</t>
  </si>
  <si>
    <t>2,684/351</t>
  </si>
  <si>
    <t>1,079/146</t>
  </si>
  <si>
    <t>7/129</t>
  </si>
  <si>
    <t>16/3</t>
  </si>
  <si>
    <t>9/4</t>
  </si>
  <si>
    <t>85/15</t>
  </si>
  <si>
    <t>151/151</t>
  </si>
  <si>
    <t>28/0</t>
  </si>
  <si>
    <t>10/39</t>
  </si>
  <si>
    <t>14/2</t>
  </si>
  <si>
    <t>53/29</t>
  </si>
  <si>
    <t>318/63</t>
  </si>
  <si>
    <t>453/137</t>
  </si>
  <si>
    <t>58/257</t>
  </si>
  <si>
    <t>95/6</t>
  </si>
  <si>
    <t>16/14</t>
  </si>
  <si>
    <t>386/40</t>
  </si>
  <si>
    <t>93/4</t>
  </si>
  <si>
    <t>701/347</t>
  </si>
  <si>
    <t>119/0</t>
  </si>
  <si>
    <t>49/73</t>
  </si>
  <si>
    <t>124/45</t>
  </si>
  <si>
    <t>230/172</t>
  </si>
  <si>
    <t>247/384</t>
  </si>
  <si>
    <t>587/153</t>
  </si>
  <si>
    <t>1601/363</t>
  </si>
  <si>
    <t>2957/1190</t>
  </si>
  <si>
    <t>4/9</t>
  </si>
  <si>
    <t>11/6</t>
  </si>
  <si>
    <t>66/2</t>
  </si>
  <si>
    <t>19/1</t>
  </si>
  <si>
    <t>79/4</t>
  </si>
  <si>
    <t>27/4</t>
  </si>
  <si>
    <t>9/9</t>
  </si>
  <si>
    <t>53/4</t>
  </si>
  <si>
    <t>62/15</t>
  </si>
  <si>
    <t>289/20</t>
  </si>
  <si>
    <t>186/25</t>
  </si>
  <si>
    <t>22 / 1</t>
  </si>
  <si>
    <t>50 / 1</t>
  </si>
  <si>
    <t>701 / 6</t>
  </si>
  <si>
    <t>14 / 0</t>
  </si>
  <si>
    <t>9 / 1</t>
  </si>
  <si>
    <t>4 / 0</t>
  </si>
  <si>
    <t>52 / 0</t>
  </si>
  <si>
    <t>13 / 1</t>
  </si>
  <si>
    <t>6 / 5</t>
  </si>
  <si>
    <t>599 / 0</t>
  </si>
  <si>
    <t>11 / 0</t>
  </si>
  <si>
    <t>136/0</t>
  </si>
  <si>
    <t>173/9</t>
  </si>
  <si>
    <t>227/171</t>
  </si>
  <si>
    <t>124/0</t>
  </si>
  <si>
    <t>77/4</t>
  </si>
  <si>
    <t>24/19</t>
  </si>
  <si>
    <t>9/24</t>
  </si>
  <si>
    <t>41/71</t>
  </si>
  <si>
    <t>76/53</t>
  </si>
  <si>
    <t>11 / 3</t>
  </si>
  <si>
    <t>108 / 70</t>
  </si>
  <si>
    <t>30 / 10</t>
  </si>
  <si>
    <t>183 / 89</t>
  </si>
  <si>
    <t>179 / 0</t>
  </si>
  <si>
    <t>104 / 58</t>
  </si>
  <si>
    <t>99 / 59</t>
  </si>
  <si>
    <t>890 / 141</t>
  </si>
  <si>
    <t>1279 / 258</t>
  </si>
  <si>
    <t>7/1</t>
  </si>
  <si>
    <t>6/72</t>
  </si>
  <si>
    <t>47/3</t>
  </si>
  <si>
    <t>183/89</t>
  </si>
  <si>
    <t>1279/258</t>
  </si>
  <si>
    <t>15/2</t>
  </si>
  <si>
    <t>2020:Q1</t>
  </si>
  <si>
    <t>Corporate</t>
  </si>
  <si>
    <t>Pan European</t>
  </si>
  <si>
    <t>Switzerland</t>
  </si>
  <si>
    <t>2020: Q1</t>
  </si>
  <si>
    <t>Cards</t>
  </si>
  <si>
    <t>SME ABS</t>
  </si>
  <si>
    <t>Consumer</t>
  </si>
  <si>
    <t>Leases</t>
  </si>
  <si>
    <t>CLO</t>
  </si>
  <si>
    <t>Pan Europe</t>
  </si>
  <si>
    <t>2020 Q1</t>
  </si>
  <si>
    <t>Public</t>
  </si>
  <si>
    <t>Private</t>
  </si>
  <si>
    <t>ABCP</t>
  </si>
  <si>
    <t>Non-ABCP</t>
  </si>
  <si>
    <t xml:space="preserve">Auto loans/leases </t>
  </si>
  <si>
    <t>Residential mortgages</t>
  </si>
  <si>
    <t>Trade receivables</t>
  </si>
  <si>
    <t>Consumer loans</t>
  </si>
  <si>
    <t>Others</t>
  </si>
  <si>
    <t>Credit-card receivables</t>
  </si>
  <si>
    <t>SME loans</t>
  </si>
  <si>
    <t>Total*</t>
  </si>
  <si>
    <t>CLO / CDO</t>
  </si>
  <si>
    <t>Total (incl. CLO / CDO)</t>
  </si>
  <si>
    <t>Eurozone</t>
  </si>
  <si>
    <t>13 / 0</t>
  </si>
  <si>
    <t>15 / 0</t>
  </si>
  <si>
    <t>9 / 0</t>
  </si>
  <si>
    <t>18 / 0</t>
  </si>
  <si>
    <t>52/0</t>
  </si>
  <si>
    <t>28/2</t>
  </si>
  <si>
    <t>19 / 4</t>
  </si>
  <si>
    <t>34/4</t>
  </si>
  <si>
    <t>26 / 0</t>
  </si>
  <si>
    <t>82 / 4</t>
  </si>
  <si>
    <t>233/9</t>
  </si>
  <si>
    <t>561 / 65</t>
  </si>
  <si>
    <t>186 / 7</t>
  </si>
  <si>
    <t>1895/43</t>
  </si>
  <si>
    <t>20/3</t>
  </si>
  <si>
    <t>23/2</t>
  </si>
  <si>
    <t>7/73</t>
  </si>
  <si>
    <t>7/72</t>
  </si>
  <si>
    <t>17/286</t>
  </si>
  <si>
    <t>35/3</t>
  </si>
  <si>
    <t>58/11</t>
  </si>
  <si>
    <t>38/8</t>
  </si>
  <si>
    <t>118/29</t>
  </si>
  <si>
    <t>58/3</t>
  </si>
  <si>
    <t>52/3</t>
  </si>
  <si>
    <t>142/10</t>
  </si>
  <si>
    <t>244/93</t>
  </si>
  <si>
    <t>205/89</t>
  </si>
  <si>
    <t>615/342</t>
  </si>
  <si>
    <t>1813/329</t>
  </si>
  <si>
    <t>1447/258</t>
  </si>
  <si>
    <t>4630/901</t>
  </si>
  <si>
    <t>3/1</t>
  </si>
  <si>
    <t>16/0</t>
  </si>
  <si>
    <t>95/1</t>
  </si>
  <si>
    <t>261/17</t>
  </si>
  <si>
    <t>111/17</t>
  </si>
  <si>
    <t>17/18</t>
  </si>
  <si>
    <t>10/4</t>
  </si>
  <si>
    <t>460/41</t>
  </si>
  <si>
    <t>159/23</t>
  </si>
  <si>
    <t>1090/863</t>
  </si>
  <si>
    <t>443/285</t>
  </si>
  <si>
    <t>31/2</t>
  </si>
  <si>
    <t>32 / 0</t>
  </si>
  <si>
    <t>88/3</t>
  </si>
  <si>
    <t>14 / 4</t>
  </si>
  <si>
    <t>19 / 6</t>
  </si>
  <si>
    <t>14 / 6</t>
  </si>
  <si>
    <t>37/22</t>
  </si>
  <si>
    <t>31 / 0</t>
  </si>
  <si>
    <t>14 / 3</t>
  </si>
  <si>
    <t>139 / 73</t>
  </si>
  <si>
    <t>119 / 70</t>
  </si>
  <si>
    <t>382/272</t>
  </si>
  <si>
    <t>40 / 11</t>
  </si>
  <si>
    <t>34 / 10</t>
  </si>
  <si>
    <t>96/40</t>
  </si>
  <si>
    <t>244 / 93</t>
  </si>
  <si>
    <t>205 / 89</t>
  </si>
  <si>
    <t>10/9</t>
  </si>
  <si>
    <t>0/3</t>
  </si>
  <si>
    <t>7/12</t>
  </si>
  <si>
    <t>13/16</t>
  </si>
  <si>
    <t>35/2</t>
  </si>
  <si>
    <t>171/2</t>
  </si>
  <si>
    <t>104/0</t>
  </si>
  <si>
    <t>246/0</t>
  </si>
  <si>
    <t>51/4</t>
  </si>
  <si>
    <t>65 / 0</t>
  </si>
  <si>
    <t>27 / 0</t>
  </si>
  <si>
    <t>190/2</t>
  </si>
  <si>
    <t>5 / 1</t>
  </si>
  <si>
    <t>40/4</t>
  </si>
  <si>
    <t>37 / 23</t>
  </si>
  <si>
    <t>4 / 6</t>
  </si>
  <si>
    <t>133/24</t>
  </si>
  <si>
    <t>17 / 0</t>
  </si>
  <si>
    <t>421 / 41</t>
  </si>
  <si>
    <t>73 / 0</t>
  </si>
  <si>
    <t>1380/12</t>
  </si>
  <si>
    <t>68 / 1</t>
  </si>
  <si>
    <t>119/1</t>
  </si>
  <si>
    <t>271 / 0</t>
  </si>
  <si>
    <t>227 / 0</t>
  </si>
  <si>
    <t>613/0</t>
  </si>
  <si>
    <t>158 / 76</t>
  </si>
  <si>
    <t>128 / 58</t>
  </si>
  <si>
    <t>364/210</t>
  </si>
  <si>
    <t>132 / 88</t>
  </si>
  <si>
    <t>120 / 59</t>
  </si>
  <si>
    <t>362/200</t>
  </si>
  <si>
    <t>1241 / 165</t>
  </si>
  <si>
    <t>961 / 141</t>
  </si>
  <si>
    <t>3272/491</t>
  </si>
  <si>
    <t>1813 / 329</t>
  </si>
  <si>
    <t>1447 / 258</t>
  </si>
  <si>
    <t>4629/901</t>
  </si>
  <si>
    <t>92/0</t>
  </si>
  <si>
    <t>170/0</t>
  </si>
  <si>
    <t>438/5</t>
  </si>
  <si>
    <t>50/19</t>
  </si>
  <si>
    <t>116/54</t>
  </si>
  <si>
    <t>0/71</t>
  </si>
  <si>
    <t>27/33</t>
  </si>
  <si>
    <t>96/126</t>
  </si>
  <si>
    <t>24/105</t>
  </si>
  <si>
    <t>114/304</t>
  </si>
  <si>
    <t>90/118</t>
  </si>
  <si>
    <t>172/128</t>
  </si>
  <si>
    <t>326/374</t>
  </si>
  <si>
    <t>219/211</t>
  </si>
  <si>
    <t>5.4. UK 5 Yr BBB RMBS Spreads</t>
  </si>
  <si>
    <t>ABS and CLO Spreads</t>
  </si>
  <si>
    <t>Czech Republic</t>
  </si>
  <si>
    <t>Euromarket</t>
  </si>
  <si>
    <t>United Kingdom</t>
  </si>
  <si>
    <t>Change</t>
  </si>
  <si>
    <t>Sweden</t>
  </si>
  <si>
    <t>H2</t>
  </si>
  <si>
    <t>H1</t>
  </si>
  <si>
    <t>Repo</t>
  </si>
  <si>
    <t xml:space="preserve">H2 </t>
  </si>
  <si>
    <t>Single- Seller</t>
  </si>
  <si>
    <t xml:space="preserve">Repo </t>
  </si>
  <si>
    <t>0/9</t>
  </si>
  <si>
    <t>57/6</t>
  </si>
  <si>
    <t>100/3</t>
  </si>
  <si>
    <t>194/18</t>
  </si>
  <si>
    <t>3/128</t>
  </si>
  <si>
    <t>53/8</t>
  </si>
  <si>
    <t>112/7</t>
  </si>
  <si>
    <t>68/137</t>
  </si>
  <si>
    <t>199/19</t>
  </si>
  <si>
    <t>9/11</t>
  </si>
  <si>
    <t>23/23</t>
  </si>
  <si>
    <t>20/45</t>
  </si>
  <si>
    <t>202/139</t>
  </si>
  <si>
    <t>483/157</t>
  </si>
  <si>
    <t>1,215/54</t>
  </si>
  <si>
    <t>1,995/418</t>
  </si>
  <si>
    <t>29/29</t>
  </si>
  <si>
    <t>8/5</t>
  </si>
  <si>
    <t>42/46</t>
  </si>
  <si>
    <t>24/75</t>
  </si>
  <si>
    <t>56/193</t>
  </si>
  <si>
    <t>574/228</t>
  </si>
  <si>
    <t>838/114</t>
  </si>
  <si>
    <t>373/47</t>
  </si>
  <si>
    <t>1,566/610</t>
  </si>
  <si>
    <t>449/137</t>
  </si>
  <si>
    <t>10/132</t>
  </si>
  <si>
    <t>67/8</t>
  </si>
  <si>
    <t>187/20</t>
  </si>
  <si>
    <t>199/9</t>
  </si>
  <si>
    <t>42/0</t>
  </si>
  <si>
    <t>518/51</t>
  </si>
  <si>
    <t>106/0</t>
  </si>
  <si>
    <t>58/37</t>
  </si>
  <si>
    <t>79/37</t>
  </si>
  <si>
    <t>155/234</t>
  </si>
  <si>
    <t>400/213</t>
  </si>
  <si>
    <t>2076/285</t>
  </si>
  <si>
    <t>2903/338</t>
  </si>
  <si>
    <t>5778/1244</t>
  </si>
  <si>
    <t>4/3</t>
  </si>
  <si>
    <t>121/9</t>
  </si>
  <si>
    <t>16/5</t>
  </si>
  <si>
    <t>159/11</t>
  </si>
  <si>
    <t>20/2</t>
  </si>
  <si>
    <t>9/3</t>
  </si>
  <si>
    <t>15/4</t>
  </si>
  <si>
    <t>31/7</t>
  </si>
  <si>
    <t>129/8</t>
  </si>
  <si>
    <t>278/20</t>
  </si>
  <si>
    <t>30/2</t>
  </si>
  <si>
    <t>518/187</t>
  </si>
  <si>
    <t xml:space="preserve">European STS Securitisation Issuance </t>
  </si>
  <si>
    <t>European STS Notifications</t>
  </si>
  <si>
    <t>Number of STS notifications by ESMA</t>
  </si>
  <si>
    <t>2.1 Total European Historical Issuance (Placed and Retained)</t>
  </si>
  <si>
    <t>2.2 Total European Issuance by Placed and Retained</t>
  </si>
  <si>
    <t>2.3 Total European Issuance by Collateral</t>
  </si>
  <si>
    <t>2.4 US Issuance by Collateral</t>
  </si>
  <si>
    <t>2.6 Placed European Issuance by Collateral Type and Country of Collateral</t>
  </si>
  <si>
    <t>2.5 Placed Issuance by Country of Collateral</t>
  </si>
  <si>
    <t>2.7 STS Securitisation Issuance</t>
  </si>
  <si>
    <t>3.1 Total European Outstandings by Collateral Type</t>
  </si>
  <si>
    <t>3.2 Total European Outstandings by Vintage (ex-CLOs)</t>
  </si>
  <si>
    <t xml:space="preserve">3.3 Total US Outstandings by Collateral </t>
  </si>
  <si>
    <t>3.4 Total European Outstandings by Country of Collateral (ex-CLOs)</t>
  </si>
  <si>
    <t>3.5 Total European Outstandings by Country and Collateral Type (ex-CLOs)</t>
  </si>
  <si>
    <t>3.6 Europe</t>
  </si>
  <si>
    <t>3.7. US</t>
  </si>
  <si>
    <t>4.1 Moody's Investor Services</t>
  </si>
  <si>
    <t>4.2 S&amp;P Global Ratings</t>
  </si>
  <si>
    <t>4.3 DBRS</t>
  </si>
  <si>
    <t>4.4 Fitch Ratings</t>
  </si>
  <si>
    <t>4.5 Moody's Investor Services-Europe</t>
  </si>
  <si>
    <t>4.6 Moody's Investor Services-US</t>
  </si>
  <si>
    <t>4.7 S&amp;P Global Ratings-Europe</t>
  </si>
  <si>
    <t>4.8 S&amp;P Global Ratings-US</t>
  </si>
  <si>
    <t>4.9 DBRS-Europe</t>
  </si>
  <si>
    <t>4.10 DBRS-US</t>
  </si>
  <si>
    <t>4.11 Fitch Ratings-Europe</t>
  </si>
  <si>
    <t>4.12 Fitch Ratings-US</t>
  </si>
  <si>
    <t>5.5 European 3-5 Yr AAA, AA, A CMBS Spreads</t>
  </si>
  <si>
    <t>5.6 European 3-5 Yr BBB CMBS Spreads</t>
  </si>
  <si>
    <t>5.7 US 3 &amp; 5 Yr AAA CMBS Spreads</t>
  </si>
  <si>
    <t>5.8 US 3 &amp; 5 Yr BBB CMBS Spreads</t>
  </si>
  <si>
    <t>5.9 European 1-4 Yr AAA ABS Spreads</t>
  </si>
  <si>
    <t>5.10 European 1-4 Yr BBB ABS Spreads</t>
  </si>
  <si>
    <t>5.11 EURO 5-10 Yr AAA-A CLO Spreads</t>
  </si>
  <si>
    <t xml:space="preserve">5.12 EURO 7-9 Yr BBB-BB CLO Spreads </t>
  </si>
  <si>
    <t>6.4 European ABCP Seller Additions in Multi-Seller Portfolios during H2 2019 by Country of Asset</t>
  </si>
  <si>
    <t>6.1 Outstanding: Asset Breakdown by Country of Asset in Multi-Seller Programmes</t>
  </si>
  <si>
    <t>6.2 European ABCP Outstandings by Programme Type</t>
  </si>
  <si>
    <t>6.3 US ABCP Outstandings by Programme Type</t>
  </si>
  <si>
    <t>2.4 Total US Issuance by Collateral</t>
  </si>
  <si>
    <t>2.9 Cumulative Number of STS Notifications by Country</t>
  </si>
  <si>
    <t>2.8 Cumulative Number of STS Notifications by Deal Type</t>
  </si>
  <si>
    <t>2.10 Cumulative Number of STS Notifications by Collateral Type</t>
  </si>
  <si>
    <t>3.3 Total US Outstandings by Collateral Type</t>
  </si>
  <si>
    <t>3.6 European and US Outstandings by Rating</t>
  </si>
  <si>
    <t>4.5 Moody's Investor Services - Europe</t>
  </si>
  <si>
    <t>4.6 Moody's Investor Services - US</t>
  </si>
  <si>
    <t>4.7 S&amp;P Global Ratings - Europe</t>
  </si>
  <si>
    <t>4.8 S&amp;P Global Ratings - US</t>
  </si>
  <si>
    <t>4.9 DBRS - Europe</t>
  </si>
  <si>
    <t>4.10 DBRS - US</t>
  </si>
  <si>
    <t>4.11 Fitch Ratings - Europe</t>
  </si>
  <si>
    <t>4.12 Fitch Ratings - US</t>
  </si>
  <si>
    <t>5. Valuations and Spreads</t>
  </si>
  <si>
    <t>5.5 European 3-5 Yr AAA CMBS Spreads</t>
  </si>
  <si>
    <t>5.1 European 3-5 Yr AAA RMBS Spreads</t>
  </si>
  <si>
    <t>5.2 European 3-5 Yr BBB RMBS Spreads</t>
  </si>
  <si>
    <t>5.3 UK 3-5 Yr AAA RMBS Spreads</t>
  </si>
  <si>
    <t>5.4 UK 3-5 Yr BBB RMBS Spreads</t>
  </si>
  <si>
    <t>5.12 EURO 7-9 Yr BBB-BB CLO Spreads</t>
  </si>
  <si>
    <t>6.1 ABCP Oustanding: Asset Breakdown by Country of Assets in Multi-Seller Programmes</t>
  </si>
  <si>
    <t>6.2 EU ABCP Outstandings by Programme Type</t>
  </si>
  <si>
    <t>6 Asset-Backed Commercial Paper</t>
  </si>
  <si>
    <r>
      <t xml:space="preserve">Sources: </t>
    </r>
    <r>
      <rPr>
        <sz val="8"/>
        <rFont val="Cambria"/>
        <family val="1"/>
        <scheme val="minor"/>
      </rPr>
      <t>AFME, SIFMA, Bank of America, JP Morgan</t>
    </r>
  </si>
  <si>
    <r>
      <t xml:space="preserve">Sources: </t>
    </r>
    <r>
      <rPr>
        <sz val="8"/>
        <rFont val="Cambria"/>
        <family val="1"/>
        <scheme val="minor"/>
      </rPr>
      <t xml:space="preserve"> Bank of America, ESMA</t>
    </r>
  </si>
  <si>
    <r>
      <t>Sources:</t>
    </r>
    <r>
      <rPr>
        <sz val="8"/>
        <rFont val="Cambria"/>
        <family val="1"/>
        <scheme val="minor"/>
      </rPr>
      <t xml:space="preserve"> JP Morgan, AFME, SIFMA </t>
    </r>
  </si>
  <si>
    <r>
      <t xml:space="preserve">Sources: </t>
    </r>
    <r>
      <rPr>
        <sz val="8"/>
        <rFont val="Cambria"/>
        <family val="1"/>
        <scheme val="minor"/>
      </rPr>
      <t>JP Morgan</t>
    </r>
  </si>
  <si>
    <t>Total issuance includes placed and retained issued volumes.</t>
  </si>
  <si>
    <t>Total European placed issuance in tables 2.3 and 2.5 and 2.6 may show discrepancies due to the separate sources used to produce these tables, with country-level placed issuance volumes in tables 2.5 and 2.6 having minor variations to what AFME has reported prior to Q1:2020.</t>
  </si>
  <si>
    <t>STS Issuance prior to the regulation coming into force (1 Jan 2019) is due to legacy transactions being notified as STS by ESMA.</t>
  </si>
  <si>
    <t>Due to a change in source of European outstanding securitisation volumes from 2020:Q1 onwards, outstanding volumes in table 3.1 and 3.2 may have discrepancies with volumes AFME has reported prior to 2020:Q1.</t>
  </si>
  <si>
    <t xml:space="preserve"> *Due to outstanding CLO / CDO data being unavailable from 2019:Q4 the total amount outstanding is an underestimate of the true value. </t>
  </si>
  <si>
    <t xml:space="preserve">Complete US outstanding data only available up to 2019: Q3. </t>
  </si>
  <si>
    <t>Collateral type categorisation has been subject to change due to the new reporting format. Outstanding European volumes by vintage in table 3.2 may show discrepancies with issuance volumes reported due to different sources of data</t>
  </si>
  <si>
    <t>Note that outstanding volumes on this page do not include outstanding CLO / CDO volumes, figures may have discrepancies with previously reported volumes due to a change in data source.</t>
  </si>
  <si>
    <t>Note that outstanding volumes do not include outstanding CLO / CDO volumes.</t>
  </si>
  <si>
    <r>
      <t xml:space="preserve">Sources: </t>
    </r>
    <r>
      <rPr>
        <sz val="8"/>
        <rFont val="Cambria"/>
        <family val="1"/>
        <scheme val="minor"/>
      </rPr>
      <t>Moody's Investors Services, S&amp;P Global Ratings, DBRS, Fitch Ratings</t>
    </r>
  </si>
  <si>
    <r>
      <t xml:space="preserve">Sources: </t>
    </r>
    <r>
      <rPr>
        <sz val="8"/>
        <rFont val="Cambria"/>
        <family val="1"/>
        <scheme val="minor"/>
      </rPr>
      <t>Moody's Investors Service</t>
    </r>
    <r>
      <rPr>
        <b/>
        <sz val="8"/>
        <rFont val="Cambria"/>
        <family val="1"/>
        <scheme val="minor"/>
      </rPr>
      <t>s</t>
    </r>
  </si>
  <si>
    <r>
      <t xml:space="preserve">Sources: </t>
    </r>
    <r>
      <rPr>
        <sz val="8"/>
        <rFont val="Cambria"/>
        <family val="1"/>
        <scheme val="minor"/>
      </rPr>
      <t>IHS Markit, JP Morgan</t>
    </r>
  </si>
  <si>
    <r>
      <t xml:space="preserve">Sources: </t>
    </r>
    <r>
      <rPr>
        <sz val="8"/>
        <rFont val="Cambria"/>
        <family val="1"/>
        <scheme val="minor"/>
      </rPr>
      <t>IHS Markit, Trepp</t>
    </r>
  </si>
  <si>
    <t>2015 - 2019</t>
  </si>
  <si>
    <t>Latvia</t>
  </si>
  <si>
    <t>Poland</t>
  </si>
  <si>
    <t>6.4 European ABCP Seller Additions in Multi-Seller Portfolios during by Country of Asset</t>
  </si>
  <si>
    <t xml:space="preserve">H1 </t>
  </si>
  <si>
    <t>Your receipt of this document is subject to paragraphs 3, 4, 5, 9, 10, 11 and 13 of the Terms of Use which are applicable to AFME’s website (available at https://www.afme.eu/About-Us/Terms-of-use) and, for the purposes of such Terms of Use, this document shall be considered a “Material” (regardless of whether you have received or accessed it via AFME’s website or otherwise).</t>
  </si>
  <si>
    <t xml:space="preserve">Due to a change in sources of securitisation issuance data used in this report affecting European volumes issued from 2020:Q1 onwards, collateral types now include a “Corporate” category from 2020:Q1, while no longer including the WBS/PFI category. </t>
  </si>
  <si>
    <t>Historical issuance (reported prior to 2020:Q1) continues to use prior sources.</t>
  </si>
  <si>
    <t>2020:Q2</t>
  </si>
  <si>
    <t xml:space="preserve">                                          </t>
  </si>
  <si>
    <t>2020: Q2</t>
  </si>
  <si>
    <t>2020 Q2</t>
  </si>
  <si>
    <t>10/75</t>
  </si>
  <si>
    <t>58/6</t>
  </si>
  <si>
    <t>31/15</t>
  </si>
  <si>
    <t>247/123</t>
  </si>
  <si>
    <t>1816/666</t>
  </si>
  <si>
    <t>3/13</t>
  </si>
  <si>
    <t>2/5</t>
  </si>
  <si>
    <t>2/28</t>
  </si>
  <si>
    <t>4/6</t>
  </si>
  <si>
    <t>11/40</t>
  </si>
  <si>
    <t>79/404</t>
  </si>
  <si>
    <t>0 / 2</t>
  </si>
  <si>
    <t>0 / 5</t>
  </si>
  <si>
    <t>2 / 5</t>
  </si>
  <si>
    <t>10 / 12</t>
  </si>
  <si>
    <t>19 / 86</t>
  </si>
  <si>
    <t>19 / 7</t>
  </si>
  <si>
    <t>31 / 15</t>
  </si>
  <si>
    <t>142 / 82</t>
  </si>
  <si>
    <t>40 / 13</t>
  </si>
  <si>
    <t>247 / 123</t>
  </si>
  <si>
    <t>158 / 104</t>
  </si>
  <si>
    <t>132 / 117</t>
  </si>
  <si>
    <t>1244 / 445</t>
  </si>
  <si>
    <t>1816 / 666</t>
  </si>
  <si>
    <t>0/27</t>
  </si>
  <si>
    <t>5/6</t>
  </si>
  <si>
    <t>0/19</t>
  </si>
  <si>
    <t>1/36</t>
  </si>
  <si>
    <t>1/200</t>
  </si>
  <si>
    <t>52/149</t>
  </si>
  <si>
    <t>0 / 12</t>
  </si>
  <si>
    <t>PanEurope</t>
  </si>
  <si>
    <t>0 / 47</t>
  </si>
  <si>
    <t>0 / 31</t>
  </si>
  <si>
    <t>11 / 7</t>
  </si>
  <si>
    <t>0 / 1</t>
  </si>
  <si>
    <t>2020:Q3</t>
  </si>
  <si>
    <t>2020:Q4</t>
  </si>
  <si>
    <t>2019-2020</t>
  </si>
  <si>
    <t>1/3</t>
  </si>
  <si>
    <t>8/81</t>
  </si>
  <si>
    <t>1/32</t>
  </si>
  <si>
    <t>5/36</t>
  </si>
  <si>
    <t>4/15</t>
  </si>
  <si>
    <t>27/175</t>
  </si>
  <si>
    <t>56/199</t>
  </si>
  <si>
    <t>0/5</t>
  </si>
  <si>
    <t>7/10</t>
  </si>
  <si>
    <t>11/32</t>
  </si>
  <si>
    <t>0/44</t>
  </si>
  <si>
    <t>2/63</t>
  </si>
  <si>
    <t>3/11</t>
  </si>
  <si>
    <t>8/44</t>
  </si>
  <si>
    <t>8/24</t>
  </si>
  <si>
    <t>34/17</t>
  </si>
  <si>
    <t>6/97</t>
  </si>
  <si>
    <t>0/16</t>
  </si>
  <si>
    <t>2020 Q3</t>
  </si>
  <si>
    <t>2020: Q3</t>
  </si>
  <si>
    <t>6/1</t>
  </si>
  <si>
    <t>11/83</t>
  </si>
  <si>
    <t>59/14</t>
  </si>
  <si>
    <t>60/10</t>
  </si>
  <si>
    <t>31/31</t>
  </si>
  <si>
    <t>255/164</t>
  </si>
  <si>
    <t>1827/926</t>
  </si>
  <si>
    <t>271 / 5</t>
  </si>
  <si>
    <t>169 / 299</t>
  </si>
  <si>
    <t>132 / 159</t>
  </si>
  <si>
    <t>1244 / 463</t>
  </si>
  <si>
    <t>1827 / 926</t>
  </si>
  <si>
    <t>23 / 8</t>
  </si>
  <si>
    <t>31 / 31</t>
  </si>
  <si>
    <t>144 / 90</t>
  </si>
  <si>
    <t>42 / 29</t>
  </si>
  <si>
    <t>255 / 164</t>
  </si>
  <si>
    <t>0/2</t>
  </si>
  <si>
    <t>6/13</t>
  </si>
  <si>
    <t>3/21</t>
  </si>
  <si>
    <t>11/36</t>
  </si>
  <si>
    <t>122/941</t>
  </si>
  <si>
    <t>3/22</t>
  </si>
  <si>
    <t>1/10</t>
  </si>
  <si>
    <t>92/9</t>
  </si>
  <si>
    <t>5/474</t>
  </si>
  <si>
    <t>0/208</t>
  </si>
  <si>
    <t>2/230</t>
  </si>
  <si>
    <t>23/20</t>
  </si>
  <si>
    <t>7 / 7</t>
  </si>
  <si>
    <t>2 / 3</t>
  </si>
  <si>
    <t>10 / 9</t>
  </si>
  <si>
    <t>29 / 19</t>
  </si>
  <si>
    <t>54 / 14</t>
  </si>
  <si>
    <t>2 / 1</t>
  </si>
  <si>
    <t>10 / 8</t>
  </si>
  <si>
    <t>9 / 2</t>
  </si>
  <si>
    <t>4 / 1</t>
  </si>
  <si>
    <t>3 / 7</t>
  </si>
  <si>
    <t>31 / 19</t>
  </si>
  <si>
    <t>39 / 0</t>
  </si>
  <si>
    <t>6 / 10</t>
  </si>
  <si>
    <t>4 / 4</t>
  </si>
  <si>
    <t>6/11</t>
  </si>
  <si>
    <t>5/23</t>
  </si>
  <si>
    <t>18/52</t>
  </si>
  <si>
    <t>73/215</t>
  </si>
  <si>
    <t>6/25</t>
  </si>
  <si>
    <t>1/19</t>
  </si>
  <si>
    <t>4/19</t>
  </si>
  <si>
    <t>5/7</t>
  </si>
  <si>
    <t>7/119</t>
  </si>
  <si>
    <t>9/17</t>
  </si>
  <si>
    <t>25/38</t>
  </si>
  <si>
    <t>2020: Q4</t>
  </si>
  <si>
    <t>2020 Q4</t>
  </si>
  <si>
    <t>2.8 Cumulative Number of STS Notifications by Deal Type (as of Feb 2021)</t>
  </si>
  <si>
    <t>2.9 Cumulative Number of STS Notifications by Country (as of Feb 2021)</t>
  </si>
  <si>
    <t>2.10 Cumulative Number of STS Notifications by Collateral Type (as of Feb 2021)</t>
  </si>
  <si>
    <t>Table 2.9 includes 263 notifications for private deals in which country-level information is not specified. There are 358 outstanding STS securitisations as of February 2021.</t>
  </si>
  <si>
    <t>18/1</t>
  </si>
  <si>
    <t>72/14</t>
  </si>
  <si>
    <t>74/15</t>
  </si>
  <si>
    <t>48/33</t>
  </si>
  <si>
    <t>305/182</t>
  </si>
  <si>
    <t>1951/995</t>
  </si>
  <si>
    <t>1/5</t>
  </si>
  <si>
    <t>7/15</t>
  </si>
  <si>
    <t>4/7</t>
  </si>
  <si>
    <t>45/27</t>
  </si>
  <si>
    <t>162/302</t>
  </si>
  <si>
    <t>3 / 1</t>
  </si>
  <si>
    <t>8 / 10</t>
  </si>
  <si>
    <t>7 / 9</t>
  </si>
  <si>
    <t>16 / 35</t>
  </si>
  <si>
    <t>3 / 6</t>
  </si>
  <si>
    <t>39 / 61</t>
  </si>
  <si>
    <t>250 / 133</t>
  </si>
  <si>
    <t>8/3</t>
  </si>
  <si>
    <t>7/8</t>
  </si>
  <si>
    <t>18/19</t>
  </si>
  <si>
    <t>55/40</t>
  </si>
  <si>
    <t>153/307</t>
  </si>
  <si>
    <t>4/34</t>
  </si>
  <si>
    <t>12/6</t>
  </si>
  <si>
    <t>17/94</t>
  </si>
  <si>
    <t>26/9</t>
  </si>
  <si>
    <t>48/51</t>
  </si>
  <si>
    <t>147/75</t>
  </si>
  <si>
    <t>25/39</t>
  </si>
  <si>
    <t>294/285</t>
  </si>
  <si>
    <t>2277/1139</t>
  </si>
  <si>
    <t>5 / 3</t>
  </si>
  <si>
    <t>31 / 17</t>
  </si>
  <si>
    <t>21 / 12</t>
  </si>
  <si>
    <t>28 / 49</t>
  </si>
  <si>
    <t>11 / 11</t>
  </si>
  <si>
    <t>104 / 92</t>
  </si>
  <si>
    <t>884 / 298</t>
  </si>
  <si>
    <t>47/7</t>
  </si>
  <si>
    <t>28/59</t>
  </si>
  <si>
    <t>16/35</t>
  </si>
  <si>
    <t>118/107</t>
  </si>
  <si>
    <t>582/1858</t>
  </si>
  <si>
    <t>22/4</t>
  </si>
  <si>
    <t>52/5</t>
  </si>
  <si>
    <t>39/314</t>
  </si>
  <si>
    <t>66/4</t>
  </si>
  <si>
    <t>247/50</t>
  </si>
  <si>
    <t>250/34</t>
  </si>
  <si>
    <t>141/79</t>
  </si>
  <si>
    <t>1051/562</t>
  </si>
  <si>
    <t>7407/2916</t>
  </si>
  <si>
    <t>27 / 8</t>
  </si>
  <si>
    <t>48 / 33</t>
  </si>
  <si>
    <t>16 / 10</t>
  </si>
  <si>
    <t>1 / 1</t>
  </si>
  <si>
    <t>164 / 100</t>
  </si>
  <si>
    <t>49 / 30</t>
  </si>
  <si>
    <t>305 / 182</t>
  </si>
  <si>
    <t>361 / 11</t>
  </si>
  <si>
    <t>192 / 322</t>
  </si>
  <si>
    <t>133 / 184</t>
  </si>
  <si>
    <t>1254 / 478</t>
  </si>
  <si>
    <t>1951 / 995</t>
  </si>
  <si>
    <t>4/8</t>
  </si>
  <si>
    <t>20/37</t>
  </si>
  <si>
    <t>0/18</t>
  </si>
  <si>
    <t>1/58</t>
  </si>
  <si>
    <t>63/8</t>
  </si>
  <si>
    <t>20/4</t>
  </si>
  <si>
    <t>152/0</t>
  </si>
  <si>
    <t>361/9</t>
  </si>
  <si>
    <t>5/10</t>
  </si>
  <si>
    <t>10/503</t>
  </si>
  <si>
    <t>0/126</t>
  </si>
  <si>
    <t>1/441</t>
  </si>
  <si>
    <t>2/93</t>
  </si>
  <si>
    <t>42/545</t>
  </si>
  <si>
    <t>3/73</t>
  </si>
  <si>
    <t>168/360</t>
  </si>
  <si>
    <t>4 / 9</t>
  </si>
  <si>
    <t>0 / 22</t>
  </si>
  <si>
    <t>11 / 18</t>
  </si>
  <si>
    <t>10 / 6</t>
  </si>
  <si>
    <t>1 / 6</t>
  </si>
  <si>
    <t>51 / 0</t>
  </si>
  <si>
    <t>11 / 1</t>
  </si>
  <si>
    <t>37 / 107</t>
  </si>
  <si>
    <t>38 / 0</t>
  </si>
  <si>
    <t>103 / 18</t>
  </si>
  <si>
    <t>10 / 7</t>
  </si>
  <si>
    <t>4/1</t>
  </si>
  <si>
    <t>13/9</t>
  </si>
  <si>
    <t>17/4</t>
  </si>
  <si>
    <t>5/170</t>
  </si>
  <si>
    <t>8/4</t>
  </si>
  <si>
    <t>123/94</t>
  </si>
  <si>
    <t>88 / 29</t>
  </si>
  <si>
    <t>141 / 79</t>
  </si>
  <si>
    <t>58 / 25</t>
  </si>
  <si>
    <t>589 / 345</t>
  </si>
  <si>
    <t>171 / 83</t>
  </si>
  <si>
    <t>1051 / 562</t>
  </si>
  <si>
    <t>1174 /16</t>
  </si>
  <si>
    <t>667 / 801</t>
  </si>
  <si>
    <t>529 / 548</t>
  </si>
  <si>
    <t>44 / 0</t>
  </si>
  <si>
    <t>4983 / 1551</t>
  </si>
  <si>
    <t>7407 / 2916</t>
  </si>
  <si>
    <t>12 / 10</t>
  </si>
  <si>
    <t>0 / 34</t>
  </si>
  <si>
    <t>32 / 26</t>
  </si>
  <si>
    <t>25 / 8</t>
  </si>
  <si>
    <t>8 / 13</t>
  </si>
  <si>
    <t>106 / 92</t>
  </si>
  <si>
    <t>155 / 0</t>
  </si>
  <si>
    <t>16 / 33</t>
  </si>
  <si>
    <t>91/ 147</t>
  </si>
  <si>
    <t>60 / 0</t>
  </si>
  <si>
    <t>532 / 59</t>
  </si>
  <si>
    <t>30 /12</t>
  </si>
  <si>
    <t>27/7</t>
  </si>
  <si>
    <t>1/6</t>
  </si>
  <si>
    <t>37/58</t>
  </si>
  <si>
    <t>15/11</t>
  </si>
  <si>
    <t>0/72</t>
  </si>
  <si>
    <t>73/97</t>
  </si>
  <si>
    <t>122/25</t>
  </si>
  <si>
    <t>19/9</t>
  </si>
  <si>
    <t>72/44</t>
  </si>
  <si>
    <t>38/77</t>
  </si>
  <si>
    <t>62/52</t>
  </si>
  <si>
    <t>38/431</t>
  </si>
  <si>
    <t>211/156</t>
  </si>
  <si>
    <t>493/192</t>
  </si>
  <si>
    <t>1363/187</t>
  </si>
  <si>
    <t>592 / 89</t>
  </si>
  <si>
    <t>68 / 0</t>
  </si>
  <si>
    <t>51 / 42</t>
  </si>
  <si>
    <t>62 / 33</t>
  </si>
  <si>
    <t>773 / 164</t>
  </si>
  <si>
    <t>1 / 4</t>
  </si>
  <si>
    <t>67 / 64</t>
  </si>
  <si>
    <t>15 / 10</t>
  </si>
  <si>
    <t>91 / 79</t>
  </si>
  <si>
    <r>
      <t xml:space="preserve">Source: </t>
    </r>
    <r>
      <rPr>
        <sz val="8"/>
        <rFont val="Cambria"/>
        <family val="1"/>
        <scheme val="minor"/>
      </rPr>
      <t>Moody's Investor Services. Latest data available as of H1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</si>
</sst>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quot;$&quot;#,##0.00_);[Red]\(&quot;$&quot;#,##0.00\)"/>
    <numFmt numFmtId="165" formatCode="_(* #,##0.00_);_(* \(#,##0.00\);_(* &quot;-&quot;??_);_(@_)"/>
    <numFmt numFmtId="166" formatCode="_(* #,##0.0_);_(* \(#,##0.0\);_(* &quot;-&quot;??_);_(@_)"/>
    <numFmt numFmtId="167" formatCode="0.0"/>
    <numFmt numFmtId="168" formatCode="0.0%"/>
    <numFmt numFmtId="169" formatCode="#,##0.0_);\(#,##0.0\)"/>
    <numFmt numFmtId="170" formatCode="#,##0.0"/>
    <numFmt numFmtId="171" formatCode="_(* #,##0.0_);_(* \(#,##0.0\);_(* &quot;-&quot;?_);_(@_)"/>
    <numFmt numFmtId="172" formatCode="_(* #,##0_);_(* \(#,##0\);_(* &quot;-&quot;?_);_(@_)"/>
  </numFmts>
  <fonts count="56">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u/>
      <sz val="8"/>
      <color indexed="9"/>
      <name val="Cambria"/>
      <family val="1"/>
      <scheme val="minor"/>
    </font>
    <font>
      <b/>
      <sz val="8"/>
      <color indexed="9"/>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b/>
      <sz val="11"/>
      <name val="Cambria"/>
      <family val="1"/>
      <scheme val="minor"/>
    </font>
    <font>
      <u/>
      <sz val="10"/>
      <color rgb="FF01662A"/>
      <name val="Cambria"/>
      <family val="1"/>
      <scheme val="minor"/>
    </font>
    <font>
      <sz val="8"/>
      <color rgb="FFFF0000"/>
      <name val="Cambria"/>
      <family val="1"/>
      <scheme val="minor"/>
    </font>
    <font>
      <i/>
      <sz val="8"/>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amily val="2"/>
    </font>
    <font>
      <sz val="10"/>
      <name val="Arial"/>
      <family val="2"/>
    </font>
    <font>
      <sz val="8"/>
      <name val="Arial"/>
      <family val="2"/>
    </font>
    <font>
      <u/>
      <sz val="10"/>
      <color theme="11"/>
      <name val="Arial"/>
      <family val="2"/>
    </font>
    <font>
      <sz val="10"/>
      <name val="Arial"/>
      <family val="2"/>
    </font>
    <font>
      <sz val="8"/>
      <color rgb="FFC00000"/>
      <name val="Cambria"/>
      <family val="1"/>
      <scheme val="minor"/>
    </font>
    <font>
      <b/>
      <sz val="8"/>
      <color indexed="9"/>
      <name val="Cambria"/>
      <family val="2"/>
      <scheme val="minor"/>
    </font>
    <font>
      <sz val="8"/>
      <name val="Cambria"/>
      <family val="2"/>
      <scheme val="minor"/>
    </font>
    <font>
      <sz val="8"/>
      <color indexed="9"/>
      <name val="Cambria"/>
      <family val="2"/>
      <scheme val="minor"/>
    </font>
    <font>
      <b/>
      <sz val="8"/>
      <color theme="0"/>
      <name val="Cambria"/>
      <family val="2"/>
      <scheme val="minor"/>
    </font>
    <font>
      <b/>
      <sz val="8"/>
      <name val="Cambria"/>
      <family val="2"/>
      <scheme val="minor"/>
    </font>
    <font>
      <i/>
      <sz val="8"/>
      <name val="Cambria"/>
      <family val="2"/>
      <scheme val="minor"/>
    </font>
    <font>
      <b/>
      <sz val="11"/>
      <color rgb="FF78A22F"/>
      <name val="Cambria"/>
      <family val="1"/>
      <scheme val="minor"/>
    </font>
    <font>
      <b/>
      <sz val="10"/>
      <color indexed="8"/>
      <name val="Cambria"/>
      <family val="1"/>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s>
  <borders count="18">
    <border>
      <left/>
      <right/>
      <top/>
      <bottom/>
      <diagonal/>
    </border>
    <border>
      <left/>
      <right/>
      <top style="thin">
        <color indexed="9"/>
      </top>
      <bottom/>
      <diagonal/>
    </border>
    <border>
      <left/>
      <right/>
      <top style="thin">
        <color indexed="9"/>
      </top>
      <bottom style="thin">
        <color indexed="9"/>
      </bottom>
      <diagonal/>
    </border>
    <border>
      <left/>
      <right/>
      <top/>
      <bottom style="thin">
        <color indexed="9"/>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top/>
      <bottom style="thin">
        <color theme="0"/>
      </bottom>
      <diagonal/>
    </border>
    <border>
      <left style="thin">
        <color indexed="9"/>
      </left>
      <right style="thin">
        <color theme="0"/>
      </right>
      <top/>
      <bottom style="thin">
        <color theme="0"/>
      </bottom>
      <diagonal/>
    </border>
    <border>
      <left style="thin">
        <color rgb="FFA7A9AC"/>
      </left>
      <right style="thin">
        <color rgb="FFA7A9AC"/>
      </right>
      <top/>
      <bottom/>
      <diagonal/>
    </border>
    <border>
      <left style="thin">
        <color rgb="FFA7A9AC"/>
      </left>
      <right/>
      <top style="thin">
        <color rgb="FFA7A9AC"/>
      </top>
      <bottom style="thin">
        <color rgb="FFA7A9AC"/>
      </bottom>
      <diagonal/>
    </border>
    <border>
      <left/>
      <right style="thin">
        <color rgb="FFA7A9AC"/>
      </right>
      <top style="thin">
        <color rgb="FFA7A9AC"/>
      </top>
      <bottom style="thin">
        <color rgb="FFA7A9AC"/>
      </bottom>
      <diagonal/>
    </border>
    <border>
      <left/>
      <right/>
      <top style="thin">
        <color rgb="FFA7A9AC"/>
      </top>
      <bottom style="thin">
        <color rgb="FFA7A9AC"/>
      </bottom>
      <diagonal/>
    </border>
  </borders>
  <cellStyleXfs count="114">
    <xf numFmtId="0" fontId="0" fillId="0" borderId="0">
      <alignment horizontal="left" wrapText="1"/>
    </xf>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1" fillId="0" borderId="0" applyNumberFormat="0" applyFill="0" applyBorder="0" applyAlignment="0" applyProtection="0">
      <alignment vertical="top"/>
      <protection locked="0"/>
    </xf>
    <xf numFmtId="0" fontId="10" fillId="0" borderId="0"/>
    <xf numFmtId="9" fontId="9" fillId="0" borderId="0" applyFont="0" applyFill="0" applyBorder="0" applyAlignment="0" applyProtection="0"/>
    <xf numFmtId="0" fontId="10" fillId="0" borderId="0">
      <alignment horizontal="left" wrapText="1"/>
    </xf>
    <xf numFmtId="9" fontId="12" fillId="0" borderId="0" applyFont="0" applyFill="0" applyBorder="0" applyAlignment="0" applyProtection="0"/>
    <xf numFmtId="0" fontId="28" fillId="4" borderId="0"/>
    <xf numFmtId="0" fontId="36" fillId="0" borderId="0"/>
    <xf numFmtId="43" fontId="36" fillId="0" borderId="0" applyFont="0" applyFill="0" applyBorder="0" applyAlignment="0" applyProtection="0"/>
    <xf numFmtId="9" fontId="36"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37" fillId="0" borderId="0"/>
    <xf numFmtId="0" fontId="9" fillId="0" borderId="0"/>
    <xf numFmtId="0" fontId="38" fillId="0" borderId="0"/>
    <xf numFmtId="0" fontId="38" fillId="0" borderId="0"/>
    <xf numFmtId="0" fontId="38" fillId="0" borderId="0"/>
    <xf numFmtId="0" fontId="39" fillId="0" borderId="0"/>
    <xf numFmtId="0" fontId="9" fillId="0" borderId="0"/>
    <xf numFmtId="0" fontId="8" fillId="0" borderId="0"/>
    <xf numFmtId="0" fontId="9" fillId="0" borderId="0"/>
    <xf numFmtId="0" fontId="9" fillId="0" borderId="0">
      <alignment horizontal="left" wrapText="1"/>
    </xf>
    <xf numFmtId="0" fontId="7" fillId="0" borderId="0"/>
    <xf numFmtId="0" fontId="7" fillId="0" borderId="0"/>
    <xf numFmtId="0" fontId="7" fillId="0" borderId="0"/>
    <xf numFmtId="0" fontId="7" fillId="0" borderId="0"/>
    <xf numFmtId="9" fontId="40" fillId="0" borderId="0" applyFont="0" applyFill="0" applyBorder="0" applyAlignment="0" applyProtection="0"/>
    <xf numFmtId="9" fontId="41" fillId="0" borderId="0" applyFont="0" applyFill="0" applyBorder="0" applyAlignment="0" applyProtection="0"/>
    <xf numFmtId="0" fontId="41" fillId="0" borderId="0"/>
    <xf numFmtId="0" fontId="6" fillId="0" borderId="0"/>
    <xf numFmtId="0" fontId="6" fillId="0" borderId="0"/>
    <xf numFmtId="0" fontId="6" fillId="0" borderId="0"/>
    <xf numFmtId="0" fontId="6" fillId="0" borderId="0"/>
    <xf numFmtId="0" fontId="9" fillId="0" borderId="0"/>
    <xf numFmtId="0" fontId="5" fillId="0" borderId="0"/>
    <xf numFmtId="0" fontId="5" fillId="0" borderId="0"/>
    <xf numFmtId="0" fontId="5" fillId="0" borderId="0"/>
    <xf numFmtId="0" fontId="5" fillId="0" borderId="0"/>
    <xf numFmtId="0" fontId="41" fillId="0" borderId="0"/>
    <xf numFmtId="0" fontId="4" fillId="0" borderId="0"/>
    <xf numFmtId="0" fontId="4" fillId="0" borderId="0"/>
    <xf numFmtId="0" fontId="4" fillId="0" borderId="0"/>
    <xf numFmtId="0" fontId="4" fillId="0" borderId="0"/>
    <xf numFmtId="9" fontId="42"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44" fillId="0" borderId="0" applyNumberFormat="0" applyFill="0" applyBorder="0" applyAlignment="0" applyProtection="0">
      <alignment horizontal="left" wrapText="1"/>
    </xf>
    <xf numFmtId="0" fontId="44" fillId="0" borderId="0" applyNumberFormat="0" applyFill="0" applyBorder="0" applyAlignment="0" applyProtection="0">
      <alignment horizontal="left" wrapText="1"/>
    </xf>
    <xf numFmtId="0" fontId="44" fillId="0" borderId="0" applyNumberFormat="0" applyFill="0" applyBorder="0" applyAlignment="0" applyProtection="0">
      <alignment horizontal="left" wrapText="1"/>
    </xf>
    <xf numFmtId="0" fontId="44" fillId="0" borderId="0" applyNumberFormat="0" applyFill="0" applyBorder="0" applyAlignment="0" applyProtection="0">
      <alignment horizontal="left" wrapText="1"/>
    </xf>
    <xf numFmtId="0" fontId="44" fillId="0" borderId="0" applyNumberFormat="0" applyFill="0" applyBorder="0" applyAlignment="0" applyProtection="0">
      <alignment horizontal="left" wrapText="1"/>
    </xf>
    <xf numFmtId="0" fontId="44" fillId="0" borderId="0" applyNumberFormat="0" applyFill="0" applyBorder="0" applyAlignment="0" applyProtection="0">
      <alignment horizontal="left" wrapText="1"/>
    </xf>
    <xf numFmtId="9" fontId="45" fillId="0" borderId="0" applyFont="0" applyFill="0" applyBorder="0" applyAlignment="0" applyProtection="0"/>
    <xf numFmtId="0" fontId="9" fillId="0" borderId="0">
      <alignment horizontal="left" wrapText="1"/>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9" fontId="9" fillId="0" borderId="0" applyFont="0" applyFill="0" applyBorder="0" applyAlignment="0" applyProtection="0"/>
    <xf numFmtId="9" fontId="9" fillId="0" borderId="0" applyFont="0" applyFill="0" applyBorder="0" applyAlignment="0" applyProtection="0"/>
    <xf numFmtId="9" fontId="5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84">
    <xf numFmtId="0" fontId="0" fillId="0" borderId="0" xfId="0" applyAlignment="1"/>
    <xf numFmtId="0" fontId="13" fillId="0" borderId="0" xfId="0" applyFont="1" applyAlignment="1"/>
    <xf numFmtId="0" fontId="16" fillId="0" borderId="0" xfId="0" applyFont="1" applyAlignment="1"/>
    <xf numFmtId="0" fontId="17" fillId="0" borderId="0" xfId="0" applyFont="1" applyAlignment="1">
      <alignment horizontal="left"/>
    </xf>
    <xf numFmtId="167" fontId="13" fillId="0" borderId="0" xfId="0" applyNumberFormat="1" applyFont="1" applyAlignment="1">
      <alignment horizontal="center"/>
    </xf>
    <xf numFmtId="0" fontId="13" fillId="0" borderId="0" xfId="0" applyFont="1" applyAlignment="1">
      <alignment horizontal="center"/>
    </xf>
    <xf numFmtId="0" fontId="18" fillId="0" borderId="0" xfId="0" applyFont="1" applyAlignment="1"/>
    <xf numFmtId="0" fontId="20" fillId="4" borderId="0" xfId="0" applyFont="1" applyFill="1" applyAlignment="1"/>
    <xf numFmtId="0" fontId="21" fillId="4" borderId="0" xfId="0" applyFont="1" applyFill="1" applyAlignment="1">
      <alignment horizontal="center"/>
    </xf>
    <xf numFmtId="0" fontId="21" fillId="4" borderId="0" xfId="0" applyFont="1" applyFill="1" applyAlignment="1"/>
    <xf numFmtId="0" fontId="20" fillId="4" borderId="0" xfId="0" applyFont="1" applyFill="1" applyAlignment="1">
      <alignment horizontal="left"/>
    </xf>
    <xf numFmtId="0" fontId="22" fillId="4" borderId="11" xfId="0" applyFont="1" applyFill="1" applyBorder="1" applyAlignment="1"/>
    <xf numFmtId="0" fontId="21" fillId="4" borderId="11" xfId="0" applyFont="1" applyFill="1" applyBorder="1" applyAlignment="1">
      <alignment horizontal="center"/>
    </xf>
    <xf numFmtId="0" fontId="23" fillId="3" borderId="6" xfId="0" applyFont="1" applyFill="1" applyBorder="1" applyAlignment="1"/>
    <xf numFmtId="0" fontId="24" fillId="3" borderId="6" xfId="0" applyFont="1" applyFill="1" applyBorder="1" applyAlignment="1">
      <alignment horizontal="center"/>
    </xf>
    <xf numFmtId="0" fontId="21" fillId="0" borderId="2" xfId="0" applyFont="1" applyBorder="1" applyAlignment="1"/>
    <xf numFmtId="0" fontId="20" fillId="0" borderId="6" xfId="0" applyFont="1" applyBorder="1" applyAlignment="1">
      <alignment horizontal="left"/>
    </xf>
    <xf numFmtId="169" fontId="21" fillId="0" borderId="6" xfId="1" applyNumberFormat="1" applyFont="1" applyBorder="1" applyAlignment="1">
      <alignment horizontal="center"/>
    </xf>
    <xf numFmtId="0" fontId="21" fillId="0" borderId="7" xfId="0" applyFont="1" applyBorder="1" applyAlignment="1"/>
    <xf numFmtId="166" fontId="21" fillId="4" borderId="0" xfId="1" applyNumberFormat="1" applyFont="1" applyFill="1" applyAlignment="1">
      <alignment horizontal="center"/>
    </xf>
    <xf numFmtId="168" fontId="21" fillId="4" borderId="0" xfId="7" applyNumberFormat="1" applyFont="1" applyFill="1" applyAlignment="1">
      <alignment horizontal="center"/>
    </xf>
    <xf numFmtId="0" fontId="25" fillId="4" borderId="0" xfId="0" applyFont="1" applyFill="1" applyAlignment="1">
      <alignment horizontal="left"/>
    </xf>
    <xf numFmtId="0" fontId="13" fillId="4" borderId="0" xfId="0" applyFont="1" applyFill="1">
      <alignment horizontal="left" wrapText="1"/>
    </xf>
    <xf numFmtId="0" fontId="22" fillId="4" borderId="0" xfId="0" applyFont="1" applyFill="1" applyAlignment="1"/>
    <xf numFmtId="0" fontId="26" fillId="3" borderId="6" xfId="0" applyFont="1" applyFill="1" applyBorder="1" applyAlignment="1">
      <alignment horizontal="left"/>
    </xf>
    <xf numFmtId="0" fontId="20" fillId="0" borderId="6" xfId="0" applyFont="1" applyBorder="1" applyAlignment="1"/>
    <xf numFmtId="167" fontId="21" fillId="4" borderId="0" xfId="0" applyNumberFormat="1" applyFont="1" applyFill="1" applyAlignment="1">
      <alignment horizontal="center"/>
    </xf>
    <xf numFmtId="0" fontId="27" fillId="3" borderId="6" xfId="0" applyFont="1" applyFill="1" applyBorder="1" applyAlignment="1">
      <alignment horizontal="center"/>
    </xf>
    <xf numFmtId="171" fontId="21" fillId="0" borderId="6" xfId="0" applyNumberFormat="1" applyFont="1" applyBorder="1" applyAlignment="1">
      <alignment horizontal="center"/>
    </xf>
    <xf numFmtId="0" fontId="21" fillId="4" borderId="4" xfId="0" applyFont="1" applyFill="1" applyBorder="1" applyAlignment="1"/>
    <xf numFmtId="0" fontId="21" fillId="4" borderId="5" xfId="0" applyFont="1" applyFill="1" applyBorder="1" applyAlignment="1"/>
    <xf numFmtId="0" fontId="21" fillId="0" borderId="1" xfId="0" applyFont="1" applyBorder="1" applyAlignment="1"/>
    <xf numFmtId="0" fontId="21" fillId="0" borderId="6" xfId="0" applyFont="1" applyBorder="1" applyAlignment="1">
      <alignment horizontal="center"/>
    </xf>
    <xf numFmtId="0" fontId="20" fillId="0" borderId="6" xfId="0" applyFont="1" applyBorder="1" applyAlignment="1">
      <alignment horizontal="center"/>
    </xf>
    <xf numFmtId="0" fontId="20" fillId="4" borderId="0" xfId="0" applyFont="1" applyFill="1" applyAlignment="1">
      <alignment horizontal="center"/>
    </xf>
    <xf numFmtId="167" fontId="20" fillId="0" borderId="6" xfId="0" applyNumberFormat="1" applyFont="1" applyBorder="1" applyAlignment="1">
      <alignment horizontal="left"/>
    </xf>
    <xf numFmtId="0" fontId="21" fillId="4" borderId="3" xfId="0" applyFont="1" applyFill="1" applyBorder="1" applyAlignment="1"/>
    <xf numFmtId="0" fontId="21" fillId="0" borderId="0" xfId="0" applyFont="1" applyAlignment="1"/>
    <xf numFmtId="170" fontId="21" fillId="2" borderId="6" xfId="1" applyNumberFormat="1" applyFont="1" applyFill="1" applyBorder="1" applyAlignment="1">
      <alignment horizontal="center"/>
    </xf>
    <xf numFmtId="170" fontId="21" fillId="2" borderId="0" xfId="0" applyNumberFormat="1" applyFont="1" applyFill="1" applyAlignment="1">
      <alignment horizontal="center"/>
    </xf>
    <xf numFmtId="170" fontId="21" fillId="0" borderId="3" xfId="0" applyNumberFormat="1" applyFont="1" applyBorder="1" applyAlignment="1">
      <alignment horizontal="center"/>
    </xf>
    <xf numFmtId="166" fontId="21" fillId="4" borderId="0" xfId="1" applyNumberFormat="1" applyFont="1" applyFill="1" applyAlignment="1">
      <alignment horizontal="right"/>
    </xf>
    <xf numFmtId="0" fontId="21" fillId="4" borderId="12" xfId="0" applyFont="1" applyFill="1" applyBorder="1" applyAlignment="1"/>
    <xf numFmtId="0" fontId="27" fillId="3" borderId="6" xfId="0" applyFont="1" applyFill="1" applyBorder="1" applyAlignment="1">
      <alignment horizontal="left"/>
    </xf>
    <xf numFmtId="0" fontId="24" fillId="3" borderId="10" xfId="0" applyFont="1" applyFill="1" applyBorder="1" applyAlignment="1">
      <alignment horizontal="center"/>
    </xf>
    <xf numFmtId="0" fontId="21" fillId="0" borderId="8" xfId="0" applyFont="1" applyBorder="1" applyAlignment="1">
      <alignment wrapText="1"/>
    </xf>
    <xf numFmtId="10" fontId="21" fillId="0" borderId="6" xfId="7" applyNumberFormat="1" applyFont="1" applyBorder="1" applyAlignment="1">
      <alignment horizontal="center"/>
    </xf>
    <xf numFmtId="164" fontId="21" fillId="0" borderId="8" xfId="0" applyNumberFormat="1" applyFont="1" applyBorder="1" applyAlignment="1">
      <alignment wrapText="1"/>
    </xf>
    <xf numFmtId="164" fontId="21" fillId="4" borderId="0" xfId="0" applyNumberFormat="1" applyFont="1" applyFill="1" applyAlignment="1"/>
    <xf numFmtId="0" fontId="21" fillId="0" borderId="8" xfId="0" applyFont="1" applyBorder="1" applyAlignment="1"/>
    <xf numFmtId="170" fontId="21" fillId="0" borderId="8" xfId="0" applyNumberFormat="1" applyFont="1" applyBorder="1" applyAlignment="1"/>
    <xf numFmtId="170" fontId="21" fillId="4" borderId="0" xfId="0" applyNumberFormat="1" applyFont="1" applyFill="1" applyAlignment="1"/>
    <xf numFmtId="1" fontId="27" fillId="3" borderId="6" xfId="0" applyNumberFormat="1" applyFont="1" applyFill="1" applyBorder="1" applyAlignment="1">
      <alignment horizontal="center"/>
    </xf>
    <xf numFmtId="49" fontId="21" fillId="0" borderId="6" xfId="0" applyNumberFormat="1" applyFont="1" applyBorder="1" applyAlignment="1">
      <alignment horizontal="center"/>
    </xf>
    <xf numFmtId="49" fontId="21" fillId="0" borderId="6" xfId="0" applyNumberFormat="1" applyFont="1" applyBorder="1" applyAlignment="1">
      <alignment horizontal="center" vertical="center"/>
    </xf>
    <xf numFmtId="49" fontId="21" fillId="0" borderId="6" xfId="0" quotePrefix="1" applyNumberFormat="1" applyFont="1" applyBorder="1" applyAlignment="1">
      <alignment horizontal="center"/>
    </xf>
    <xf numFmtId="0" fontId="21" fillId="0" borderId="9" xfId="0" applyFont="1" applyBorder="1" applyAlignment="1"/>
    <xf numFmtId="0" fontId="21" fillId="4" borderId="0" xfId="0" applyFont="1" applyFill="1" applyAlignment="1">
      <alignment wrapText="1"/>
    </xf>
    <xf numFmtId="168" fontId="21" fillId="4" borderId="0" xfId="7" applyNumberFormat="1" applyFont="1" applyFill="1"/>
    <xf numFmtId="168" fontId="20" fillId="4" borderId="0" xfId="7" applyNumberFormat="1" applyFont="1" applyFill="1" applyAlignment="1">
      <alignment horizontal="left"/>
    </xf>
    <xf numFmtId="0" fontId="28" fillId="4" borderId="0" xfId="0" applyFont="1" applyFill="1" applyAlignment="1"/>
    <xf numFmtId="0" fontId="28" fillId="4" borderId="0" xfId="0" applyFont="1" applyFill="1" applyAlignment="1">
      <alignment horizontal="left"/>
    </xf>
    <xf numFmtId="0" fontId="29" fillId="4" borderId="0" xfId="0" applyFont="1" applyFill="1" applyAlignment="1"/>
    <xf numFmtId="0" fontId="29" fillId="4" borderId="0" xfId="0" applyFont="1" applyFill="1" applyAlignment="1">
      <alignment horizontal="left"/>
    </xf>
    <xf numFmtId="0" fontId="28" fillId="4" borderId="0" xfId="10"/>
    <xf numFmtId="0" fontId="24" fillId="5" borderId="6" xfId="0" applyFont="1" applyFill="1" applyBorder="1" applyAlignment="1">
      <alignment horizontal="center"/>
    </xf>
    <xf numFmtId="169" fontId="21" fillId="6" borderId="6" xfId="1" applyNumberFormat="1" applyFont="1" applyFill="1" applyBorder="1" applyAlignment="1">
      <alignment horizontal="center"/>
    </xf>
    <xf numFmtId="0" fontId="20" fillId="6" borderId="6" xfId="0" applyFont="1" applyFill="1" applyBorder="1" applyAlignment="1">
      <alignment horizontal="left"/>
    </xf>
    <xf numFmtId="0" fontId="19" fillId="4" borderId="0" xfId="0" applyFont="1" applyFill="1" applyAlignment="1"/>
    <xf numFmtId="0" fontId="18" fillId="4" borderId="0" xfId="0" applyFont="1" applyFill="1" applyAlignment="1"/>
    <xf numFmtId="0" fontId="15" fillId="4" borderId="0" xfId="0" applyFont="1" applyFill="1" applyAlignment="1"/>
    <xf numFmtId="0" fontId="13" fillId="4" borderId="0" xfId="0" applyFont="1" applyFill="1" applyAlignment="1"/>
    <xf numFmtId="0" fontId="13" fillId="4" borderId="0" xfId="0" applyFont="1" applyFill="1" applyAlignment="1">
      <alignment horizontal="center"/>
    </xf>
    <xf numFmtId="0" fontId="14" fillId="4" borderId="0" xfId="0" applyFont="1" applyFill="1" applyAlignment="1"/>
    <xf numFmtId="0" fontId="14" fillId="4" borderId="0" xfId="0" applyFont="1" applyFill="1" applyAlignment="1">
      <alignment horizontal="center"/>
    </xf>
    <xf numFmtId="0" fontId="31" fillId="4" borderId="0" xfId="0" applyFont="1" applyFill="1" applyAlignment="1">
      <alignment horizontal="center"/>
    </xf>
    <xf numFmtId="169" fontId="20" fillId="6" borderId="6" xfId="1" applyNumberFormat="1" applyFont="1" applyFill="1" applyBorder="1" applyAlignment="1">
      <alignment horizontal="left"/>
    </xf>
    <xf numFmtId="0" fontId="32" fillId="4" borderId="0" xfId="0" applyFont="1" applyFill="1" applyAlignment="1"/>
    <xf numFmtId="171" fontId="21" fillId="6" borderId="6" xfId="0" applyNumberFormat="1" applyFont="1" applyFill="1" applyBorder="1" applyAlignment="1">
      <alignment horizontal="center"/>
    </xf>
    <xf numFmtId="0" fontId="20" fillId="6" borderId="6" xfId="0" applyFont="1" applyFill="1" applyBorder="1" applyAlignment="1"/>
    <xf numFmtId="170" fontId="21" fillId="6" borderId="6" xfId="1" applyNumberFormat="1" applyFont="1" applyFill="1" applyBorder="1" applyAlignment="1">
      <alignment horizontal="center"/>
    </xf>
    <xf numFmtId="49" fontId="21" fillId="6" borderId="6" xfId="0" applyNumberFormat="1" applyFont="1" applyFill="1" applyBorder="1" applyAlignment="1">
      <alignment horizontal="center"/>
    </xf>
    <xf numFmtId="1" fontId="20" fillId="6" borderId="6" xfId="0" applyNumberFormat="1" applyFont="1" applyFill="1" applyBorder="1" applyAlignment="1">
      <alignment horizontal="left"/>
    </xf>
    <xf numFmtId="49" fontId="21" fillId="6" borderId="6" xfId="0" applyNumberFormat="1" applyFont="1" applyFill="1" applyBorder="1" applyAlignment="1">
      <alignment horizontal="center" vertical="center"/>
    </xf>
    <xf numFmtId="0" fontId="33" fillId="4" borderId="0" xfId="5" applyFont="1" applyFill="1" applyAlignment="1" applyProtection="1">
      <alignment horizontal="center"/>
    </xf>
    <xf numFmtId="10" fontId="21" fillId="6" borderId="6" xfId="7" applyNumberFormat="1" applyFont="1" applyFill="1" applyBorder="1" applyAlignment="1">
      <alignment horizontal="center"/>
    </xf>
    <xf numFmtId="0" fontId="21" fillId="4" borderId="13" xfId="0" applyFont="1" applyFill="1" applyBorder="1" applyAlignment="1"/>
    <xf numFmtId="0" fontId="35" fillId="4" borderId="0" xfId="0" applyFont="1" applyFill="1" applyAlignment="1"/>
    <xf numFmtId="0" fontId="21" fillId="4" borderId="0" xfId="0" applyFont="1" applyFill="1">
      <alignment horizontal="left" wrapText="1"/>
    </xf>
    <xf numFmtId="0" fontId="27" fillId="3" borderId="6" xfId="0" applyFont="1" applyFill="1" applyBorder="1" applyAlignment="1">
      <alignment horizontal="center"/>
    </xf>
    <xf numFmtId="168" fontId="21" fillId="4" borderId="0" xfId="7" applyNumberFormat="1" applyFont="1" applyFill="1" applyAlignment="1"/>
    <xf numFmtId="49" fontId="21" fillId="6" borderId="6" xfId="0" applyNumberFormat="1" applyFont="1" applyFill="1" applyBorder="1" applyAlignment="1">
      <alignment horizontal="right"/>
    </xf>
    <xf numFmtId="0" fontId="46" fillId="4" borderId="0" xfId="0" applyFont="1" applyFill="1" applyAlignment="1"/>
    <xf numFmtId="0" fontId="27" fillId="3" borderId="6" xfId="0" applyFont="1" applyFill="1" applyBorder="1" applyAlignment="1">
      <alignment horizontal="center"/>
    </xf>
    <xf numFmtId="0" fontId="21" fillId="4" borderId="0" xfId="0" applyFont="1" applyFill="1" applyAlignment="1">
      <alignment horizontal="left"/>
    </xf>
    <xf numFmtId="0" fontId="20" fillId="0" borderId="6" xfId="61" applyFont="1" applyBorder="1" applyAlignment="1">
      <alignment horizontal="left"/>
    </xf>
    <xf numFmtId="169" fontId="21" fillId="6" borderId="6" xfId="15" applyNumberFormat="1" applyFont="1" applyFill="1" applyBorder="1" applyAlignment="1">
      <alignment horizontal="center"/>
    </xf>
    <xf numFmtId="0" fontId="47" fillId="3" borderId="6" xfId="61" applyFont="1" applyFill="1" applyBorder="1" applyAlignment="1"/>
    <xf numFmtId="169" fontId="21" fillId="0" borderId="6" xfId="15" applyNumberFormat="1" applyFont="1" applyBorder="1" applyAlignment="1">
      <alignment horizontal="center"/>
    </xf>
    <xf numFmtId="169" fontId="48" fillId="6" borderId="6" xfId="15" applyNumberFormat="1" applyFont="1" applyFill="1" applyBorder="1" applyAlignment="1">
      <alignment horizontal="center"/>
    </xf>
    <xf numFmtId="0" fontId="24" fillId="3" borderId="6" xfId="61" applyFont="1" applyFill="1" applyBorder="1" applyAlignment="1">
      <alignment horizontal="center"/>
    </xf>
    <xf numFmtId="169" fontId="48" fillId="0" borderId="6" xfId="15" applyNumberFormat="1" applyFont="1" applyBorder="1" applyAlignment="1">
      <alignment horizontal="center"/>
    </xf>
    <xf numFmtId="0" fontId="49" fillId="3" borderId="6" xfId="61" applyFont="1" applyFill="1" applyBorder="1" applyAlignment="1">
      <alignment horizontal="center"/>
    </xf>
    <xf numFmtId="0" fontId="50" fillId="3" borderId="6" xfId="61" applyFont="1" applyFill="1" applyBorder="1" applyAlignment="1">
      <alignment horizontal="center"/>
    </xf>
    <xf numFmtId="0" fontId="51" fillId="0" borderId="6" xfId="61" applyFont="1" applyBorder="1" applyAlignment="1">
      <alignment horizontal="center"/>
    </xf>
    <xf numFmtId="0" fontId="51" fillId="0" borderId="14" xfId="61" applyFont="1" applyBorder="1" applyAlignment="1">
      <alignment horizontal="center"/>
    </xf>
    <xf numFmtId="0" fontId="51" fillId="6" borderId="6" xfId="69" applyFont="1" applyFill="1" applyBorder="1" applyAlignment="1">
      <alignment horizontal="center"/>
    </xf>
    <xf numFmtId="0" fontId="20" fillId="6" borderId="6" xfId="0" applyFont="1" applyFill="1" applyBorder="1" applyAlignment="1">
      <alignment horizontal="center"/>
    </xf>
    <xf numFmtId="172" fontId="21" fillId="0" borderId="6" xfId="0" applyNumberFormat="1" applyFont="1" applyBorder="1" applyAlignment="1">
      <alignment horizontal="center"/>
    </xf>
    <xf numFmtId="172" fontId="21" fillId="6" borderId="6" xfId="0" applyNumberFormat="1" applyFont="1" applyFill="1" applyBorder="1" applyAlignment="1">
      <alignment horizontal="center"/>
    </xf>
    <xf numFmtId="172" fontId="21" fillId="4" borderId="0" xfId="0" applyNumberFormat="1" applyFont="1" applyFill="1" applyAlignment="1"/>
    <xf numFmtId="170" fontId="52" fillId="0" borderId="6" xfId="61" applyNumberFormat="1" applyFont="1" applyBorder="1" applyAlignment="1">
      <alignment horizontal="center"/>
    </xf>
    <xf numFmtId="0" fontId="23" fillId="3" borderId="6" xfId="69" applyFont="1" applyFill="1" applyBorder="1" applyAlignment="1"/>
    <xf numFmtId="0" fontId="24" fillId="3" borderId="6" xfId="69" applyFont="1" applyFill="1" applyBorder="1" applyAlignment="1">
      <alignment horizontal="center"/>
    </xf>
    <xf numFmtId="0" fontId="20" fillId="0" borderId="6" xfId="69" applyFont="1" applyBorder="1" applyAlignment="1">
      <alignment horizontal="left"/>
    </xf>
    <xf numFmtId="170" fontId="21" fillId="0" borderId="6" xfId="15" applyNumberFormat="1" applyFont="1" applyBorder="1" applyAlignment="1">
      <alignment horizontal="center"/>
    </xf>
    <xf numFmtId="167" fontId="20" fillId="0" borderId="6" xfId="69" applyNumberFormat="1" applyFont="1" applyBorder="1" applyAlignment="1">
      <alignment horizontal="left"/>
    </xf>
    <xf numFmtId="0" fontId="20" fillId="6" borderId="6" xfId="69" applyFont="1" applyFill="1" applyBorder="1" applyAlignment="1"/>
    <xf numFmtId="170" fontId="21" fillId="6" borderId="6" xfId="15" applyNumberFormat="1" applyFont="1" applyFill="1" applyBorder="1" applyAlignment="1">
      <alignment horizontal="center"/>
    </xf>
    <xf numFmtId="170" fontId="52" fillId="0" borderId="6" xfId="15" applyNumberFormat="1" applyFont="1" applyBorder="1" applyAlignment="1">
      <alignment horizontal="center"/>
    </xf>
    <xf numFmtId="10" fontId="21" fillId="0" borderId="6" xfId="41" applyNumberFormat="1" applyFont="1" applyBorder="1" applyAlignment="1">
      <alignment horizontal="center"/>
    </xf>
    <xf numFmtId="10" fontId="21" fillId="6" borderId="6" xfId="41" applyNumberFormat="1" applyFont="1" applyFill="1" applyBorder="1" applyAlignment="1">
      <alignment horizontal="center"/>
    </xf>
    <xf numFmtId="0" fontId="27" fillId="3" borderId="10" xfId="61" applyFont="1" applyFill="1" applyBorder="1" applyAlignment="1">
      <alignment horizontal="left"/>
    </xf>
    <xf numFmtId="170" fontId="21" fillId="0" borderId="10" xfId="61" applyNumberFormat="1" applyFont="1" applyBorder="1" applyAlignment="1">
      <alignment horizontal="center"/>
    </xf>
    <xf numFmtId="170" fontId="21" fillId="6" borderId="10" xfId="61" applyNumberFormat="1" applyFont="1" applyFill="1" applyBorder="1" applyAlignment="1">
      <alignment horizontal="center"/>
    </xf>
    <xf numFmtId="0" fontId="27" fillId="3" borderId="10" xfId="61" applyFont="1" applyFill="1" applyBorder="1" applyAlignment="1">
      <alignment horizontal="center"/>
    </xf>
    <xf numFmtId="0" fontId="20" fillId="0" borderId="10" xfId="61" applyFont="1" applyBorder="1" applyAlignment="1">
      <alignment horizontal="left"/>
    </xf>
    <xf numFmtId="0" fontId="20" fillId="6" borderId="10" xfId="61" applyFont="1" applyFill="1" applyBorder="1" applyAlignment="1"/>
    <xf numFmtId="0" fontId="47" fillId="3" borderId="6" xfId="61" applyFont="1" applyFill="1" applyBorder="1" applyAlignment="1">
      <alignment horizontal="center"/>
    </xf>
    <xf numFmtId="170" fontId="21" fillId="0" borderId="6" xfId="61" applyNumberFormat="1" applyFont="1" applyBorder="1" applyAlignment="1">
      <alignment horizontal="center"/>
    </xf>
    <xf numFmtId="0" fontId="20" fillId="6" borderId="6" xfId="61" applyFont="1" applyFill="1" applyBorder="1" applyAlignment="1">
      <alignment horizontal="left"/>
    </xf>
    <xf numFmtId="167" fontId="21" fillId="6" borderId="6" xfId="61" applyNumberFormat="1" applyFont="1" applyFill="1" applyBorder="1" applyAlignment="1">
      <alignment horizontal="center"/>
    </xf>
    <xf numFmtId="167" fontId="52" fillId="6" borderId="6" xfId="61" applyNumberFormat="1" applyFont="1" applyFill="1" applyBorder="1" applyAlignment="1">
      <alignment horizontal="center"/>
    </xf>
    <xf numFmtId="0" fontId="0" fillId="4" borderId="0" xfId="0" applyFill="1" applyAlignment="1"/>
    <xf numFmtId="2" fontId="21" fillId="0" borderId="6" xfId="61" applyNumberFormat="1" applyFont="1" applyBorder="1" applyAlignment="1">
      <alignment horizontal="center"/>
    </xf>
    <xf numFmtId="0" fontId="27" fillId="3" borderId="6" xfId="61" applyFont="1" applyFill="1" applyBorder="1" applyAlignment="1">
      <alignment horizontal="center"/>
    </xf>
    <xf numFmtId="2" fontId="51" fillId="6" borderId="6" xfId="61" applyNumberFormat="1" applyFont="1" applyFill="1" applyBorder="1" applyAlignment="1">
      <alignment horizontal="left"/>
    </xf>
    <xf numFmtId="2" fontId="34" fillId="0" borderId="6" xfId="61" applyNumberFormat="1" applyFont="1" applyBorder="1" applyAlignment="1">
      <alignment horizontal="center"/>
    </xf>
    <xf numFmtId="2" fontId="21" fillId="6" borderId="6" xfId="61" applyNumberFormat="1" applyFont="1" applyFill="1" applyBorder="1" applyAlignment="1">
      <alignment horizontal="center"/>
    </xf>
    <xf numFmtId="2" fontId="34" fillId="6" borderId="6" xfId="61" applyNumberFormat="1" applyFont="1" applyFill="1" applyBorder="1" applyAlignment="1">
      <alignment horizontal="center"/>
    </xf>
    <xf numFmtId="170" fontId="35" fillId="6" borderId="6" xfId="15" applyNumberFormat="1" applyFont="1" applyFill="1" applyBorder="1" applyAlignment="1">
      <alignment horizontal="center"/>
    </xf>
    <xf numFmtId="170" fontId="35" fillId="0" borderId="10" xfId="61" applyNumberFormat="1" applyFont="1" applyBorder="1" applyAlignment="1">
      <alignment horizontal="center"/>
    </xf>
    <xf numFmtId="0" fontId="14" fillId="4" borderId="0" xfId="0" applyFont="1" applyFill="1" applyAlignment="1">
      <alignment wrapText="1"/>
    </xf>
    <xf numFmtId="0" fontId="53" fillId="4" borderId="0" xfId="0" applyFont="1" applyFill="1" applyAlignment="1"/>
    <xf numFmtId="0" fontId="54" fillId="4" borderId="0" xfId="0" applyFont="1" applyFill="1" applyAlignment="1"/>
    <xf numFmtId="1" fontId="21" fillId="6" borderId="6" xfId="61" applyNumberFormat="1" applyFont="1" applyFill="1" applyBorder="1" applyAlignment="1">
      <alignment horizontal="center"/>
    </xf>
    <xf numFmtId="0" fontId="18" fillId="0" borderId="0" xfId="0" applyFont="1" applyAlignment="1" applyProtection="1">
      <protection locked="0"/>
    </xf>
    <xf numFmtId="167" fontId="35" fillId="6" borderId="6" xfId="61" applyNumberFormat="1" applyFont="1" applyFill="1" applyBorder="1" applyAlignment="1">
      <alignment horizontal="center"/>
    </xf>
    <xf numFmtId="0" fontId="20" fillId="4" borderId="0" xfId="0" applyFont="1" applyFill="1" applyAlignment="1"/>
    <xf numFmtId="0" fontId="21" fillId="4" borderId="0" xfId="0" applyFont="1" applyFill="1" applyAlignment="1">
      <alignment horizontal="center"/>
    </xf>
    <xf numFmtId="0" fontId="21" fillId="4" borderId="0" xfId="0" applyFont="1" applyFill="1" applyAlignment="1"/>
    <xf numFmtId="0" fontId="20" fillId="4" borderId="0" xfId="0" applyFont="1" applyFill="1" applyAlignment="1">
      <alignment horizontal="left"/>
    </xf>
    <xf numFmtId="0" fontId="21" fillId="4" borderId="11" xfId="0" applyFont="1" applyFill="1" applyBorder="1" applyAlignment="1">
      <alignment horizontal="center"/>
    </xf>
    <xf numFmtId="0" fontId="23" fillId="3" borderId="6" xfId="0" applyFont="1" applyFill="1" applyBorder="1" applyAlignment="1"/>
    <xf numFmtId="0" fontId="24" fillId="3" borderId="6" xfId="0" applyFont="1" applyFill="1" applyBorder="1" applyAlignment="1">
      <alignment horizontal="center"/>
    </xf>
    <xf numFmtId="0" fontId="20" fillId="0" borderId="6" xfId="0" applyFont="1" applyBorder="1" applyAlignment="1">
      <alignment horizontal="left"/>
    </xf>
    <xf numFmtId="169" fontId="21" fillId="0" borderId="6" xfId="70" applyNumberFormat="1" applyFont="1" applyBorder="1" applyAlignment="1">
      <alignment horizontal="center"/>
    </xf>
    <xf numFmtId="168" fontId="21" fillId="4" borderId="0" xfId="7" applyNumberFormat="1" applyFont="1" applyFill="1" applyAlignment="1">
      <alignment horizontal="center"/>
    </xf>
    <xf numFmtId="0" fontId="25" fillId="4" borderId="0" xfId="0" applyFont="1" applyFill="1" applyAlignment="1">
      <alignment horizontal="left"/>
    </xf>
    <xf numFmtId="167" fontId="21" fillId="4" borderId="0" xfId="0" applyNumberFormat="1" applyFont="1" applyFill="1" applyAlignment="1">
      <alignment horizontal="center"/>
    </xf>
    <xf numFmtId="171" fontId="21" fillId="0" borderId="6" xfId="0" applyNumberFormat="1" applyFont="1" applyBorder="1" applyAlignment="1">
      <alignment horizontal="center"/>
    </xf>
    <xf numFmtId="0" fontId="21" fillId="4" borderId="4" xfId="0" applyFont="1" applyFill="1" applyBorder="1" applyAlignment="1"/>
    <xf numFmtId="0" fontId="20" fillId="0" borderId="6" xfId="0" applyFont="1" applyBorder="1" applyAlignment="1">
      <alignment horizontal="center"/>
    </xf>
    <xf numFmtId="10" fontId="21" fillId="0" borderId="6" xfId="7" applyNumberFormat="1" applyFont="1" applyBorder="1" applyAlignment="1">
      <alignment horizontal="center"/>
    </xf>
    <xf numFmtId="170" fontId="21" fillId="4" borderId="0" xfId="0" applyNumberFormat="1" applyFont="1" applyFill="1" applyAlignment="1"/>
    <xf numFmtId="49" fontId="21" fillId="0" borderId="6" xfId="0" applyNumberFormat="1" applyFont="1" applyBorder="1" applyAlignment="1">
      <alignment horizontal="center"/>
    </xf>
    <xf numFmtId="0" fontId="28" fillId="4" borderId="0" xfId="0" applyFont="1" applyFill="1" applyAlignment="1"/>
    <xf numFmtId="171" fontId="21" fillId="6" borderId="6" xfId="0" applyNumberFormat="1" applyFont="1" applyFill="1" applyBorder="1" applyAlignment="1">
      <alignment horizontal="center"/>
    </xf>
    <xf numFmtId="0" fontId="20" fillId="6" borderId="6" xfId="0" applyFont="1" applyFill="1" applyBorder="1" applyAlignment="1"/>
    <xf numFmtId="49" fontId="21" fillId="6" borderId="6" xfId="0" applyNumberFormat="1" applyFont="1" applyFill="1" applyBorder="1" applyAlignment="1">
      <alignment horizontal="center"/>
    </xf>
    <xf numFmtId="168" fontId="21" fillId="4" borderId="0" xfId="7" applyNumberFormat="1" applyFont="1" applyFill="1" applyAlignment="1"/>
    <xf numFmtId="171" fontId="21" fillId="0" borderId="6" xfId="1" applyNumberFormat="1" applyFont="1" applyBorder="1" applyAlignment="1"/>
    <xf numFmtId="171" fontId="21" fillId="0" borderId="6" xfId="0" applyNumberFormat="1" applyFont="1" applyBorder="1" applyAlignment="1"/>
    <xf numFmtId="169" fontId="48" fillId="0" borderId="6" xfId="15" applyNumberFormat="1" applyFont="1" applyBorder="1" applyAlignment="1"/>
    <xf numFmtId="0" fontId="24" fillId="3" borderId="0" xfId="0" applyFont="1" applyFill="1" applyBorder="1" applyAlignment="1">
      <alignment horizontal="center"/>
    </xf>
    <xf numFmtId="0" fontId="51" fillId="0" borderId="6" xfId="61" applyFont="1" applyBorder="1" applyAlignment="1">
      <alignment horizontal="left"/>
    </xf>
    <xf numFmtId="0" fontId="30" fillId="4" borderId="0" xfId="0" applyFont="1" applyFill="1" applyAlignment="1">
      <alignment horizontal="left" indent="14"/>
    </xf>
    <xf numFmtId="0" fontId="30" fillId="4" borderId="0" xfId="0" applyFont="1" applyFill="1" applyAlignment="1" applyProtection="1">
      <alignment horizontal="left" indent="14"/>
      <protection locked="0"/>
    </xf>
    <xf numFmtId="0" fontId="13" fillId="4" borderId="0" xfId="0" applyFont="1" applyFill="1" applyAlignment="1">
      <alignment horizontal="left" vertical="top" wrapText="1"/>
    </xf>
    <xf numFmtId="0" fontId="21" fillId="4" borderId="0" xfId="0" applyFont="1" applyFill="1">
      <alignment horizontal="left" wrapText="1"/>
    </xf>
    <xf numFmtId="0" fontId="21" fillId="4" borderId="0" xfId="0" applyFont="1" applyFill="1" applyAlignment="1">
      <alignment horizontal="left"/>
    </xf>
    <xf numFmtId="0" fontId="27" fillId="3" borderId="15" xfId="61" applyFont="1" applyFill="1" applyBorder="1" applyAlignment="1">
      <alignment horizontal="center"/>
    </xf>
    <xf numFmtId="0" fontId="27" fillId="3" borderId="17" xfId="61" applyFont="1" applyFill="1" applyBorder="1" applyAlignment="1">
      <alignment horizontal="center"/>
    </xf>
    <xf numFmtId="0" fontId="27" fillId="3" borderId="16" xfId="61" applyFont="1" applyFill="1" applyBorder="1" applyAlignment="1">
      <alignment horizontal="center"/>
    </xf>
  </cellXfs>
  <cellStyles count="114">
    <cellStyle name="Comma" xfId="1" builtinId="3"/>
    <cellStyle name="Comma 12" xfId="2" xr:uid="{00000000-0005-0000-0000-000001000000}"/>
    <cellStyle name="Comma 12 2" xfId="15" xr:uid="{00000000-0005-0000-0000-000002000000}"/>
    <cellStyle name="Comma 12 2 2" xfId="75" xr:uid="{E5CE49F8-28A5-46F6-A1A7-ACC5865942A3}"/>
    <cellStyle name="Comma 12 3" xfId="71" xr:uid="{718FBA30-B59F-49B1-936A-4FD81A804DAE}"/>
    <cellStyle name="Comma 13" xfId="16" xr:uid="{00000000-0005-0000-0000-000003000000}"/>
    <cellStyle name="Comma 13 2" xfId="76" xr:uid="{CB44DDFE-EC15-4507-961A-9C43642ADA84}"/>
    <cellStyle name="Comma 2" xfId="12" xr:uid="{00000000-0005-0000-0000-000004000000}"/>
    <cellStyle name="Comma 2 2" xfId="74" xr:uid="{897040F2-FFF1-4FA2-A177-719837D3E66D}"/>
    <cellStyle name="Comma 3" xfId="70" xr:uid="{FA65A86C-4947-43F7-9C65-B69AA356DBF7}"/>
    <cellStyle name="Comma 6" xfId="3" xr:uid="{00000000-0005-0000-0000-000005000000}"/>
    <cellStyle name="Comma 6 2" xfId="17" xr:uid="{00000000-0005-0000-0000-000006000000}"/>
    <cellStyle name="Comma 6 2 2" xfId="77" xr:uid="{28BAD2B3-370B-464A-AC72-4F61294873D7}"/>
    <cellStyle name="Comma 6 3" xfId="72" xr:uid="{F34B0C98-0F90-49C4-B9CD-F4F46925D432}"/>
    <cellStyle name="Comma 7" xfId="4" xr:uid="{00000000-0005-0000-0000-000007000000}"/>
    <cellStyle name="Comma 7 2" xfId="18" xr:uid="{00000000-0005-0000-0000-000008000000}"/>
    <cellStyle name="Comma 7 2 2" xfId="78" xr:uid="{EFC07DA2-9500-446C-8508-3943F5E8DA17}"/>
    <cellStyle name="Comma 7 3" xfId="73" xr:uid="{EF2093AC-02D5-4A85-8E2E-0450054F5219}"/>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Hyperlink" xfId="5" builtinId="8"/>
    <cellStyle name="Normal" xfId="0" builtinId="0"/>
    <cellStyle name="Normal 10" xfId="6" xr:uid="{00000000-0005-0000-0000-000011000000}"/>
    <cellStyle name="Normal 10 2" xfId="19" xr:uid="{00000000-0005-0000-0000-000012000000}"/>
    <cellStyle name="Normal 11" xfId="61" xr:uid="{00000000-0005-0000-0000-000013000000}"/>
    <cellStyle name="Normal 12" xfId="69" xr:uid="{B4A3F179-1C90-46F1-8D15-F75B1A726FC8}"/>
    <cellStyle name="Normal 13" xfId="20" xr:uid="{00000000-0005-0000-0000-000014000000}"/>
    <cellStyle name="Normal 16" xfId="21" xr:uid="{00000000-0005-0000-0000-000015000000}"/>
    <cellStyle name="Normal 19" xfId="22" xr:uid="{00000000-0005-0000-0000-000016000000}"/>
    <cellStyle name="Normal 2" xfId="14" xr:uid="{00000000-0005-0000-0000-000017000000}"/>
    <cellStyle name="Normal 2 2" xfId="23" xr:uid="{00000000-0005-0000-0000-000018000000}"/>
    <cellStyle name="Normal 2 2 2" xfId="48" xr:uid="{00000000-0005-0000-0000-000019000000}"/>
    <cellStyle name="Normal 2 3" xfId="24" xr:uid="{00000000-0005-0000-0000-00001A000000}"/>
    <cellStyle name="Normal 2 3 2" xfId="37" xr:uid="{00000000-0005-0000-0000-00001B000000}"/>
    <cellStyle name="Normal 2 3 2 2" xfId="83" xr:uid="{B1B2C4D0-4ECA-4ECD-A8C6-2FAF2D9226B1}"/>
    <cellStyle name="Normal 2 3 3" xfId="49" xr:uid="{00000000-0005-0000-0000-00001C000000}"/>
    <cellStyle name="Normal 2 3 3 2" xfId="94" xr:uid="{BB93E41C-3921-459C-95BD-DF38E722459A}"/>
    <cellStyle name="Normal 2 3 4" xfId="79" xr:uid="{51D7E104-E4AA-4E3C-BCA3-145C49540A95}"/>
    <cellStyle name="Normal 2 4" xfId="25" xr:uid="{00000000-0005-0000-0000-00001D000000}"/>
    <cellStyle name="Normal 2 4 2" xfId="38" xr:uid="{00000000-0005-0000-0000-00001E000000}"/>
    <cellStyle name="Normal 2 4 2 2" xfId="84" xr:uid="{C3F0E725-0830-43EE-A03D-6EE932C72810}"/>
    <cellStyle name="Normal 2 4 3" xfId="50" xr:uid="{00000000-0005-0000-0000-00001F000000}"/>
    <cellStyle name="Normal 2 4 3 2" xfId="95" xr:uid="{37A68429-547F-485A-ADCC-1B0A1E43A1D4}"/>
    <cellStyle name="Normal 2 4 4" xfId="80" xr:uid="{1641FE48-8A76-43F6-A69D-809BF2BFBC01}"/>
    <cellStyle name="Normal 2 5" xfId="26" xr:uid="{00000000-0005-0000-0000-000020000000}"/>
    <cellStyle name="Normal 2 5 2" xfId="39" xr:uid="{00000000-0005-0000-0000-000021000000}"/>
    <cellStyle name="Normal 2 5 2 2" xfId="85" xr:uid="{C44D6F8D-BD8A-4BE2-80C0-C43C25DBC748}"/>
    <cellStyle name="Normal 2 5 3" xfId="51" xr:uid="{00000000-0005-0000-0000-000022000000}"/>
    <cellStyle name="Normal 2 5 3 2" xfId="96" xr:uid="{FEF6BB13-6E8F-4A20-A25E-C30373446ABC}"/>
    <cellStyle name="Normal 2 5 4" xfId="81" xr:uid="{8B5C3FDF-B857-4EEE-A24B-D0E0E73475EB}"/>
    <cellStyle name="Normal 2_Master ABS MBS" xfId="27" xr:uid="{00000000-0005-0000-0000-000023000000}"/>
    <cellStyle name="Normal 3" xfId="11" xr:uid="{00000000-0005-0000-0000-000024000000}"/>
    <cellStyle name="Normal 3 2" xfId="29" xr:uid="{00000000-0005-0000-0000-000025000000}"/>
    <cellStyle name="Normal 3 2 2" xfId="46" xr:uid="{00000000-0005-0000-0000-000026000000}"/>
    <cellStyle name="Normal 3 2 2 2" xfId="92" xr:uid="{9F144F24-E8AB-43E2-AA9A-548718CE1693}"/>
    <cellStyle name="Normal 3 2 3" xfId="56" xr:uid="{00000000-0005-0000-0000-000027000000}"/>
    <cellStyle name="Normal 3 2 3 2" xfId="101" xr:uid="{140CFD8F-F4EF-4BA9-8723-52DFB6F579B5}"/>
    <cellStyle name="Normal 3 2 4" xfId="108" xr:uid="{0C8B5CC8-D9F5-4A90-AEB8-8B7B5F44B536}"/>
    <cellStyle name="Normal 3 2 5" xfId="112" xr:uid="{6983798D-1C6A-4144-98B6-9A3B69FD6F35}"/>
    <cellStyle name="Normal 3 3" xfId="30" xr:uid="{00000000-0005-0000-0000-000028000000}"/>
    <cellStyle name="Normal 3 4" xfId="31" xr:uid="{00000000-0005-0000-0000-000029000000}"/>
    <cellStyle name="Normal 3 5" xfId="28" xr:uid="{00000000-0005-0000-0000-00002A000000}"/>
    <cellStyle name="Normal 3 6" xfId="44" xr:uid="{00000000-0005-0000-0000-00002B000000}"/>
    <cellStyle name="Normal 3 6 2" xfId="90" xr:uid="{42643DB2-FA82-4E7C-AA0E-617377DFD7E5}"/>
    <cellStyle name="Normal 3 7" xfId="54" xr:uid="{00000000-0005-0000-0000-00002C000000}"/>
    <cellStyle name="Normal 3 7 2" xfId="99" xr:uid="{1BF9A67E-21CA-4CA3-B8BC-F78887A6B810}"/>
    <cellStyle name="Normal 3 8" xfId="106" xr:uid="{EBC404EF-6733-4791-87EB-9C46E73FBFE0}"/>
    <cellStyle name="Normal 3 9" xfId="110" xr:uid="{B156A46F-1F24-4148-AB88-DA79986F8E42}"/>
    <cellStyle name="Normal 39" xfId="32" xr:uid="{00000000-0005-0000-0000-00002D000000}"/>
    <cellStyle name="Normal 4" xfId="33" xr:uid="{00000000-0005-0000-0000-00002E000000}"/>
    <cellStyle name="Normal 4 2" xfId="47" xr:uid="{00000000-0005-0000-0000-00002F000000}"/>
    <cellStyle name="Normal 4 2 2" xfId="57" xr:uid="{00000000-0005-0000-0000-000030000000}"/>
    <cellStyle name="Normal 4 2 2 2" xfId="102" xr:uid="{8BC31ECD-4A5C-4A36-89DB-96F80E1B52A1}"/>
    <cellStyle name="Normal 4 2 3" xfId="93" xr:uid="{E21F08C0-89DE-4E38-BAF7-51CB8368B4BC}"/>
    <cellStyle name="Normal 4 2 4" xfId="109" xr:uid="{64D04B4C-959B-4240-BE19-E8630BF65544}"/>
    <cellStyle name="Normal 4 2 5" xfId="113" xr:uid="{CBEF61A6-1261-448D-8FD1-688FD18D688F}"/>
    <cellStyle name="Normal 4 3" xfId="45" xr:uid="{00000000-0005-0000-0000-000031000000}"/>
    <cellStyle name="Normal 4 3 2" xfId="91" xr:uid="{A9CF3991-1777-472A-9AD3-7044EB8E939E}"/>
    <cellStyle name="Normal 4 4" xfId="55" xr:uid="{00000000-0005-0000-0000-000032000000}"/>
    <cellStyle name="Normal 4 4 2" xfId="100" xr:uid="{0FFC9AF3-1035-48FC-8B5A-6AC602E5A3F2}"/>
    <cellStyle name="Normal 4 5" xfId="107" xr:uid="{59B7CE33-8274-43B5-903C-A43CDF692D55}"/>
    <cellStyle name="Normal 4 6" xfId="111" xr:uid="{70A4BF36-0967-4D6D-AC8E-25EF92AC3B52}"/>
    <cellStyle name="Normal 40" xfId="34" xr:uid="{00000000-0005-0000-0000-000033000000}"/>
    <cellStyle name="Normal 40 2" xfId="40" xr:uid="{00000000-0005-0000-0000-000034000000}"/>
    <cellStyle name="Normal 40 2 2" xfId="86" xr:uid="{BF99DB78-CD01-445C-A2DB-E89D5D2E8D24}"/>
    <cellStyle name="Normal 40 3" xfId="52" xr:uid="{00000000-0005-0000-0000-000035000000}"/>
    <cellStyle name="Normal 40 3 2" xfId="97" xr:uid="{BE08DA13-E212-481F-8FC0-03D85EE79C4E}"/>
    <cellStyle name="Normal 40 4" xfId="82" xr:uid="{69F2850B-6A76-488B-B890-754012C06B70}"/>
    <cellStyle name="Normal 5" xfId="43" xr:uid="{00000000-0005-0000-0000-000036000000}"/>
    <cellStyle name="Normal 5 2" xfId="89" xr:uid="{E6862BF1-6B1F-4F4C-BB74-A69E697FEAB3}"/>
    <cellStyle name="Normal 6" xfId="53" xr:uid="{00000000-0005-0000-0000-000037000000}"/>
    <cellStyle name="Normal 6 2" xfId="98" xr:uid="{CC8907A8-43C4-4825-ACD7-895C6D34EDC5}"/>
    <cellStyle name="Normal 7" xfId="35" xr:uid="{00000000-0005-0000-0000-000038000000}"/>
    <cellStyle name="Normal 8" xfId="59" xr:uid="{00000000-0005-0000-0000-000039000000}"/>
    <cellStyle name="Normal 9" xfId="60" xr:uid="{00000000-0005-0000-0000-00003A000000}"/>
    <cellStyle name="Percent" xfId="7" builtinId="5"/>
    <cellStyle name="Percent 2" xfId="9" xr:uid="{00000000-0005-0000-0000-00003C000000}"/>
    <cellStyle name="Percent 3" xfId="13" xr:uid="{00000000-0005-0000-0000-00003D000000}"/>
    <cellStyle name="Percent 4" xfId="41" xr:uid="{00000000-0005-0000-0000-00003E000000}"/>
    <cellStyle name="Percent 4 2" xfId="87" xr:uid="{09A9B02D-4B3B-4792-AF1F-E1EFB5750428}"/>
    <cellStyle name="Percent 5" xfId="42" xr:uid="{00000000-0005-0000-0000-00003F000000}"/>
    <cellStyle name="Percent 5 2" xfId="88" xr:uid="{460AEE2D-F0F7-473C-A236-AA2D18E14CE0}"/>
    <cellStyle name="Percent 6" xfId="58" xr:uid="{00000000-0005-0000-0000-000040000000}"/>
    <cellStyle name="Percent 6 2" xfId="103" xr:uid="{BA3DE0E8-3295-4C58-B553-AE6B01655DED}"/>
    <cellStyle name="Percent 7" xfId="68" xr:uid="{D1B04C96-4246-41E5-B2D6-A73B6379882F}"/>
    <cellStyle name="Percent 7 2" xfId="104" xr:uid="{39E494B4-661A-42DD-81FF-65FBE8536F5E}"/>
    <cellStyle name="Percent 8" xfId="105" xr:uid="{B958915B-2CA4-45A5-B08A-D2E26A05E43D}"/>
    <cellStyle name="Style 1" xfId="8" xr:uid="{00000000-0005-0000-0000-000041000000}"/>
    <cellStyle name="Style 1 2" xfId="36" xr:uid="{00000000-0005-0000-0000-000042000000}"/>
    <cellStyle name="Titles" xfId="10" xr:uid="{00000000-0005-0000-0000-000043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1.jpeg"/><Relationship Id="rId4" Type="http://schemas.openxmlformats.org/officeDocument/2006/relationships/image" Target="../media/image5.emf"/></Relationships>
</file>

<file path=xl/drawings/_rels/drawing12.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68263</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10409</xdr:colOff>
      <xdr:row>14</xdr:row>
      <xdr:rowOff>72867</xdr:rowOff>
    </xdr:from>
    <xdr:to>
      <xdr:col>14</xdr:col>
      <xdr:colOff>493009</xdr:colOff>
      <xdr:row>50</xdr:row>
      <xdr:rowOff>117317</xdr:rowOff>
    </xdr:to>
    <xdr:pic>
      <xdr:nvPicPr>
        <xdr:cNvPr id="7" name="Picture 6">
          <a:extLst>
            <a:ext uri="{FF2B5EF4-FFF2-40B4-BE49-F238E27FC236}">
              <a16:creationId xmlns:a16="http://schemas.microsoft.com/office/drawing/2014/main" id="{463064B8-BBA4-44BA-9A18-BE2090317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688" y="2009097"/>
          <a:ext cx="8466944" cy="49162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3</xdr:col>
      <xdr:colOff>82550</xdr:colOff>
      <xdr:row>7</xdr:row>
      <xdr:rowOff>26988</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2"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82550</xdr:colOff>
      <xdr:row>7</xdr:row>
      <xdr:rowOff>26988</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649768</xdr:colOff>
      <xdr:row>13</xdr:row>
      <xdr:rowOff>73837</xdr:rowOff>
    </xdr:from>
    <xdr:to>
      <xdr:col>14</xdr:col>
      <xdr:colOff>440513</xdr:colOff>
      <xdr:row>30</xdr:row>
      <xdr:rowOff>101452</xdr:rowOff>
    </xdr:to>
    <xdr:pic>
      <xdr:nvPicPr>
        <xdr:cNvPr id="11" name="Picture 10">
          <a:extLst>
            <a:ext uri="{FF2B5EF4-FFF2-40B4-BE49-F238E27FC236}">
              <a16:creationId xmlns:a16="http://schemas.microsoft.com/office/drawing/2014/main" id="{AAB55EBC-336B-4EFF-9132-35C64E7B43E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9768" y="1845930"/>
          <a:ext cx="8577373" cy="2287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715634</xdr:colOff>
      <xdr:row>34</xdr:row>
      <xdr:rowOff>90714</xdr:rowOff>
    </xdr:from>
    <xdr:to>
      <xdr:col>6</xdr:col>
      <xdr:colOff>403174</xdr:colOff>
      <xdr:row>51</xdr:row>
      <xdr:rowOff>31889</xdr:rowOff>
    </xdr:to>
    <xdr:pic>
      <xdr:nvPicPr>
        <xdr:cNvPr id="7" name="Picture 6">
          <a:extLst>
            <a:ext uri="{FF2B5EF4-FFF2-40B4-BE49-F238E27FC236}">
              <a16:creationId xmlns:a16="http://schemas.microsoft.com/office/drawing/2014/main" id="{49C1AE36-2D74-4A23-9E60-8751E920A5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15634" y="4596190"/>
          <a:ext cx="3477381" cy="21687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xdr:colOff>
      <xdr:row>34</xdr:row>
      <xdr:rowOff>70555</xdr:rowOff>
    </xdr:from>
    <xdr:to>
      <xdr:col>14</xdr:col>
      <xdr:colOff>413255</xdr:colOff>
      <xdr:row>51</xdr:row>
      <xdr:rowOff>25518</xdr:rowOff>
    </xdr:to>
    <xdr:pic>
      <xdr:nvPicPr>
        <xdr:cNvPr id="8" name="Picture 7">
          <a:extLst>
            <a:ext uri="{FF2B5EF4-FFF2-40B4-BE49-F238E27FC236}">
              <a16:creationId xmlns:a16="http://schemas.microsoft.com/office/drawing/2014/main" id="{E995846C-0E6D-4F39-9D3D-5E4A31FF86F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634366" y="4576031"/>
          <a:ext cx="3487460" cy="21825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30163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620889</xdr:colOff>
      <xdr:row>13</xdr:row>
      <xdr:rowOff>28222</xdr:rowOff>
    </xdr:from>
    <xdr:to>
      <xdr:col>14</xdr:col>
      <xdr:colOff>617362</xdr:colOff>
      <xdr:row>49</xdr:row>
      <xdr:rowOff>59972</xdr:rowOff>
    </xdr:to>
    <xdr:pic>
      <xdr:nvPicPr>
        <xdr:cNvPr id="7" name="Picture 6">
          <a:extLst>
            <a:ext uri="{FF2B5EF4-FFF2-40B4-BE49-F238E27FC236}">
              <a16:creationId xmlns:a16="http://schemas.microsoft.com/office/drawing/2014/main" id="{880D3049-56B8-41A6-B061-4BC6CD01F6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0889" y="1735666"/>
          <a:ext cx="8787695" cy="4660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231775</xdr:colOff>
      <xdr:row>6</xdr:row>
      <xdr:rowOff>49213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15875</xdr:colOff>
      <xdr:row>6</xdr:row>
      <xdr:rowOff>52388</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339725</xdr:colOff>
      <xdr:row>6</xdr:row>
      <xdr:rowOff>52388</xdr:rowOff>
    </xdr:to>
    <xdr:pic>
      <xdr:nvPicPr>
        <xdr:cNvPr id="2" name="Picture 1" descr="AFME_rgb_low_CW.jpg">
          <a:extLst>
            <a:ext uri="{FF2B5EF4-FFF2-40B4-BE49-F238E27FC236}">
              <a16:creationId xmlns:a16="http://schemas.microsoft.com/office/drawing/2014/main" id="{2AF7BB81-70BF-4FE8-B903-8D37846D4579}"/>
            </a:ext>
          </a:extLst>
        </xdr:cNvPr>
        <xdr:cNvPicPr>
          <a:picLocks noChangeAspect="1"/>
        </xdr:cNvPicPr>
      </xdr:nvPicPr>
      <xdr:blipFill>
        <a:blip xmlns:r="http://schemas.openxmlformats.org/officeDocument/2006/relationships" r:embed="rId1" cstate="print"/>
        <a:stretch>
          <a:fillRect/>
        </a:stretch>
      </xdr:blipFill>
      <xdr:spPr>
        <a:xfrm>
          <a:off x="6350" y="0"/>
          <a:ext cx="1990725" cy="10175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414564</xdr:colOff>
      <xdr:row>6</xdr:row>
      <xdr:rowOff>52388</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408163</xdr:colOff>
      <xdr:row>6</xdr:row>
      <xdr:rowOff>52388</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123912</xdr:colOff>
      <xdr:row>6</xdr:row>
      <xdr:rowOff>52388</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0</xdr:colOff>
      <xdr:row>6</xdr:row>
      <xdr:rowOff>52388</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358775</xdr:colOff>
      <xdr:row>6</xdr:row>
      <xdr:rowOff>52388</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3449</xdr:colOff>
      <xdr:row>6</xdr:row>
      <xdr:rowOff>52388</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renee.tourell@dealogic.com" TargetMode="External"/><Relationship Id="rId18" Type="http://schemas.openxmlformats.org/officeDocument/2006/relationships/hyperlink" Target="mailto:Kaivalya.Vishnu@fitchratings.com" TargetMode="External"/><Relationship Id="rId26" Type="http://schemas.openxmlformats.org/officeDocument/2006/relationships/hyperlink" Target="mailto:julia.tung@moodys.com" TargetMode="External"/><Relationship Id="rId3" Type="http://schemas.openxmlformats.org/officeDocument/2006/relationships/hyperlink" Target="mailto:julia.tung@moodys.com" TargetMode="External"/><Relationship Id="rId21" Type="http://schemas.openxmlformats.org/officeDocument/2006/relationships/hyperlink" Target="mailto:victoria_davis@standardandpoors.com" TargetMode="External"/><Relationship Id="rId7" Type="http://schemas.openxmlformats.org/officeDocument/2006/relationships/hyperlink" Target="mailto:nathan.kirk@markit.com" TargetMode="External"/><Relationship Id="rId12" Type="http://schemas.openxmlformats.org/officeDocument/2006/relationships/hyperlink" Target="mailto:julia.tung@moodys.com" TargetMode="External"/><Relationship Id="rId17" Type="http://schemas.openxmlformats.org/officeDocument/2006/relationships/hyperlink" Target="mailto:Kaivalya.Vishnu@fitchratings.com" TargetMode="External"/><Relationship Id="rId25" Type="http://schemas.openxmlformats.org/officeDocument/2006/relationships/hyperlink" Target="mailto:msampson1@bloomberg.net" TargetMode="External"/><Relationship Id="rId2" Type="http://schemas.openxmlformats.org/officeDocument/2006/relationships/hyperlink" Target="mailto:julia.tung@moodys.com" TargetMode="External"/><Relationship Id="rId16" Type="http://schemas.openxmlformats.org/officeDocument/2006/relationships/hyperlink" Target="mailto:Kaivalya.Vishnu@fitchratings.com" TargetMode="External"/><Relationship Id="rId20" Type="http://schemas.openxmlformats.org/officeDocument/2006/relationships/hyperlink" Target="mailto:victoria_davis@standardandpoors.com" TargetMode="External"/><Relationship Id="rId29"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julia.tung@moodys.com" TargetMode="External"/><Relationship Id="rId24" Type="http://schemas.openxmlformats.org/officeDocument/2006/relationships/hyperlink" Target="mailto:Victoria.Cooper@dealogic.com" TargetMode="External"/><Relationship Id="rId5" Type="http://schemas.openxmlformats.org/officeDocument/2006/relationships/hyperlink" Target="mailto:nathan.kirk@markit.com" TargetMode="External"/><Relationship Id="rId15" Type="http://schemas.openxmlformats.org/officeDocument/2006/relationships/hyperlink" Target="mailto:kim_trepp@trepp.com" TargetMode="External"/><Relationship Id="rId23" Type="http://schemas.openxmlformats.org/officeDocument/2006/relationships/hyperlink" Target="mailto:Victoria.Cooper@dealogic.com" TargetMode="External"/><Relationship Id="rId28" Type="http://schemas.openxmlformats.org/officeDocument/2006/relationships/hyperlink" Target="mailto:msampson1@bloomberg.net" TargetMode="External"/><Relationship Id="rId10" Type="http://schemas.openxmlformats.org/officeDocument/2006/relationships/hyperlink" Target="mailto:nathan.kirk@markit.com" TargetMode="External"/><Relationship Id="rId19" Type="http://schemas.openxmlformats.org/officeDocument/2006/relationships/hyperlink" Target="mailto:victoria_davis@standardandpoors.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kim_trepp@trepp.com" TargetMode="External"/><Relationship Id="rId22" Type="http://schemas.openxmlformats.org/officeDocument/2006/relationships/hyperlink" Target="mailto:Victoria.Cooper@dealogic.com" TargetMode="External"/><Relationship Id="rId27" Type="http://schemas.openxmlformats.org/officeDocument/2006/relationships/hyperlink" Target="mailto:julia.tung@moodys.com" TargetMode="External"/><Relationship Id="rId30"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9"/>
  <sheetViews>
    <sheetView view="pageBreakPreview" topLeftCell="B49" zoomScale="67" workbookViewId="0">
      <selection activeCell="B4" sqref="B4"/>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71"/>
      <c r="B1" s="71"/>
      <c r="C1" s="71"/>
    </row>
    <row r="2" spans="1:9" ht="23.25">
      <c r="A2" s="71"/>
      <c r="B2" s="176" t="s">
        <v>71</v>
      </c>
      <c r="C2" s="176"/>
    </row>
    <row r="3" spans="1:9" ht="23.25">
      <c r="A3" s="71"/>
      <c r="B3" s="177" t="s">
        <v>906</v>
      </c>
      <c r="C3" s="177"/>
    </row>
    <row r="4" spans="1:9" s="6" customFormat="1">
      <c r="A4" s="69"/>
      <c r="B4" s="69"/>
      <c r="C4" s="68"/>
    </row>
    <row r="5" spans="1:9" s="6" customFormat="1">
      <c r="A5" s="69"/>
      <c r="B5" s="69"/>
      <c r="C5" s="68"/>
      <c r="D5" s="146"/>
    </row>
    <row r="6" spans="1:9" ht="14.25">
      <c r="A6" s="71"/>
      <c r="B6" s="70"/>
      <c r="C6" s="75" t="s">
        <v>72</v>
      </c>
    </row>
    <row r="7" spans="1:9" ht="14.25">
      <c r="A7" s="71"/>
      <c r="B7" s="143" t="s">
        <v>73</v>
      </c>
      <c r="C7" s="72"/>
      <c r="D7" s="2"/>
    </row>
    <row r="8" spans="1:9" ht="15">
      <c r="A8" s="71"/>
      <c r="B8" s="73" t="s">
        <v>777</v>
      </c>
      <c r="C8" s="84">
        <v>1</v>
      </c>
      <c r="E8" s="3"/>
      <c r="F8" s="3"/>
      <c r="G8" s="4"/>
      <c r="H8" s="4"/>
      <c r="I8" s="4"/>
    </row>
    <row r="9" spans="1:9" ht="15">
      <c r="A9" s="71"/>
      <c r="B9" s="73" t="s">
        <v>778</v>
      </c>
      <c r="C9" s="84">
        <v>1</v>
      </c>
      <c r="E9" s="3"/>
      <c r="F9" s="3"/>
      <c r="G9" s="4"/>
      <c r="H9" s="4"/>
      <c r="I9" s="4"/>
    </row>
    <row r="10" spans="1:9" ht="15">
      <c r="A10" s="71"/>
      <c r="B10" s="73" t="s">
        <v>779</v>
      </c>
      <c r="C10" s="84">
        <v>1</v>
      </c>
      <c r="E10" s="3"/>
      <c r="F10" s="3"/>
      <c r="G10" s="4"/>
      <c r="H10" s="4"/>
      <c r="I10" s="4"/>
    </row>
    <row r="11" spans="1:9" ht="15">
      <c r="A11" s="71"/>
      <c r="B11" s="73" t="s">
        <v>815</v>
      </c>
      <c r="C11" s="84">
        <v>1</v>
      </c>
      <c r="E11" s="3"/>
      <c r="F11" s="3"/>
      <c r="G11" s="4"/>
      <c r="H11" s="4"/>
      <c r="I11" s="4"/>
    </row>
    <row r="12" spans="1:9" ht="15">
      <c r="A12" s="71"/>
      <c r="B12" s="73" t="s">
        <v>782</v>
      </c>
      <c r="C12" s="84">
        <v>1</v>
      </c>
      <c r="E12" s="3"/>
      <c r="F12" s="3"/>
      <c r="G12" s="4"/>
      <c r="H12" s="4"/>
      <c r="I12" s="4"/>
    </row>
    <row r="13" spans="1:9" ht="15">
      <c r="A13" s="71"/>
      <c r="B13" s="73" t="s">
        <v>781</v>
      </c>
      <c r="C13" s="84">
        <v>1</v>
      </c>
      <c r="E13" s="3"/>
      <c r="F13" s="3"/>
      <c r="G13" s="4"/>
      <c r="H13" s="4"/>
      <c r="I13" s="4"/>
    </row>
    <row r="14" spans="1:9" ht="15">
      <c r="A14" s="71"/>
      <c r="B14" s="73" t="s">
        <v>783</v>
      </c>
      <c r="C14" s="84">
        <v>2</v>
      </c>
      <c r="E14" s="3"/>
      <c r="F14" s="3"/>
      <c r="G14" s="4"/>
      <c r="H14" s="4"/>
      <c r="I14" s="4"/>
    </row>
    <row r="15" spans="1:9" ht="15">
      <c r="A15" s="71"/>
      <c r="B15" s="73" t="s">
        <v>817</v>
      </c>
      <c r="C15" s="84">
        <v>2</v>
      </c>
      <c r="E15" s="3"/>
      <c r="F15" s="3"/>
      <c r="G15" s="4"/>
      <c r="H15" s="4"/>
      <c r="I15" s="4"/>
    </row>
    <row r="16" spans="1:9" ht="15">
      <c r="A16" s="71"/>
      <c r="B16" s="73" t="s">
        <v>816</v>
      </c>
      <c r="C16" s="84">
        <v>2</v>
      </c>
      <c r="E16" s="3"/>
      <c r="F16" s="3"/>
      <c r="G16" s="4"/>
      <c r="H16" s="4"/>
      <c r="I16" s="4"/>
    </row>
    <row r="17" spans="1:9" ht="15">
      <c r="A17" s="71"/>
      <c r="B17" s="73" t="s">
        <v>818</v>
      </c>
      <c r="C17" s="84">
        <v>2</v>
      </c>
      <c r="E17" s="3"/>
      <c r="F17" s="3"/>
      <c r="G17" s="4"/>
      <c r="H17" s="4"/>
      <c r="I17" s="4"/>
    </row>
    <row r="18" spans="1:9" ht="15">
      <c r="A18" s="71"/>
      <c r="B18" s="74"/>
      <c r="C18" s="74"/>
      <c r="E18" s="3"/>
      <c r="F18" s="3"/>
      <c r="G18" s="4"/>
      <c r="H18" s="4"/>
      <c r="I18" s="4"/>
    </row>
    <row r="19" spans="1:9" ht="15">
      <c r="A19" s="71"/>
      <c r="B19" s="143" t="s">
        <v>74</v>
      </c>
      <c r="C19" s="72"/>
      <c r="E19" s="3"/>
      <c r="F19" s="3"/>
      <c r="G19" s="5"/>
      <c r="H19" s="5"/>
      <c r="I19" s="5"/>
    </row>
    <row r="20" spans="1:9">
      <c r="A20" s="71"/>
      <c r="B20" s="73" t="s">
        <v>784</v>
      </c>
      <c r="C20" s="84">
        <v>3</v>
      </c>
    </row>
    <row r="21" spans="1:9" ht="15">
      <c r="A21" s="71"/>
      <c r="B21" s="73" t="s">
        <v>785</v>
      </c>
      <c r="C21" s="84">
        <v>3</v>
      </c>
      <c r="E21" s="3"/>
      <c r="F21" s="3"/>
      <c r="G21" s="4"/>
      <c r="H21" s="4"/>
      <c r="I21" s="4"/>
    </row>
    <row r="22" spans="1:9">
      <c r="A22" s="71"/>
      <c r="B22" s="73" t="s">
        <v>819</v>
      </c>
      <c r="C22" s="84">
        <v>3</v>
      </c>
    </row>
    <row r="23" spans="1:9">
      <c r="A23" s="71"/>
      <c r="B23" s="73" t="s">
        <v>787</v>
      </c>
      <c r="C23" s="84">
        <v>4</v>
      </c>
    </row>
    <row r="24" spans="1:9" ht="15">
      <c r="A24" s="71"/>
      <c r="B24" s="73" t="s">
        <v>788</v>
      </c>
      <c r="C24" s="84">
        <v>5</v>
      </c>
      <c r="E24" s="3"/>
      <c r="F24" s="3"/>
      <c r="G24" s="4"/>
      <c r="H24" s="4"/>
      <c r="I24" s="4"/>
    </row>
    <row r="25" spans="1:9" ht="15">
      <c r="A25" s="71"/>
      <c r="B25" s="73" t="s">
        <v>820</v>
      </c>
      <c r="C25" s="84">
        <v>6</v>
      </c>
      <c r="E25" s="3"/>
      <c r="F25" s="3"/>
      <c r="G25" s="4"/>
      <c r="H25" s="4"/>
      <c r="I25" s="4"/>
    </row>
    <row r="26" spans="1:9" ht="15">
      <c r="A26" s="71"/>
      <c r="B26" s="73"/>
      <c r="C26" s="84"/>
      <c r="E26" s="3"/>
      <c r="F26" s="3"/>
      <c r="G26" s="4"/>
      <c r="H26" s="4"/>
      <c r="I26" s="4"/>
    </row>
    <row r="27" spans="1:9" ht="15">
      <c r="A27" s="71"/>
      <c r="B27" s="143" t="s">
        <v>75</v>
      </c>
      <c r="C27" s="84"/>
      <c r="E27" s="3"/>
      <c r="F27" s="3"/>
      <c r="G27" s="4"/>
      <c r="H27" s="4"/>
      <c r="I27" s="4"/>
    </row>
    <row r="28" spans="1:9" ht="14.1" customHeight="1">
      <c r="A28" s="71"/>
      <c r="B28" s="144" t="s">
        <v>76</v>
      </c>
      <c r="C28" s="84"/>
      <c r="E28" s="3"/>
      <c r="F28" s="3"/>
      <c r="G28" s="4"/>
      <c r="H28" s="4"/>
      <c r="I28" s="4"/>
    </row>
    <row r="29" spans="1:9" ht="14.1" customHeight="1">
      <c r="A29" s="71"/>
      <c r="B29" s="73" t="s">
        <v>791</v>
      </c>
      <c r="C29" s="84">
        <v>7</v>
      </c>
      <c r="E29" s="3"/>
      <c r="F29" s="3"/>
      <c r="G29" s="4"/>
      <c r="H29" s="4"/>
      <c r="I29" s="4"/>
    </row>
    <row r="30" spans="1:9" ht="14.1" customHeight="1">
      <c r="A30" s="71"/>
      <c r="B30" s="73" t="s">
        <v>792</v>
      </c>
      <c r="C30" s="84">
        <v>7</v>
      </c>
      <c r="E30" s="3"/>
      <c r="F30" s="3"/>
      <c r="G30" s="4"/>
      <c r="H30" s="4"/>
      <c r="I30" s="4"/>
    </row>
    <row r="31" spans="1:9" ht="14.1" customHeight="1">
      <c r="A31" s="71"/>
      <c r="B31" s="73" t="s">
        <v>793</v>
      </c>
      <c r="C31" s="84">
        <v>7</v>
      </c>
    </row>
    <row r="32" spans="1:9" ht="14.1" customHeight="1">
      <c r="A32" s="71"/>
      <c r="B32" s="73" t="s">
        <v>794</v>
      </c>
      <c r="C32" s="84">
        <v>7</v>
      </c>
    </row>
    <row r="33" spans="1:3" ht="14.1" customHeight="1">
      <c r="A33" s="71"/>
      <c r="B33" s="144" t="s">
        <v>77</v>
      </c>
      <c r="C33" s="84"/>
    </row>
    <row r="34" spans="1:3" ht="14.1" customHeight="1">
      <c r="A34" s="71"/>
      <c r="B34" s="73" t="s">
        <v>821</v>
      </c>
      <c r="C34" s="84">
        <v>8</v>
      </c>
    </row>
    <row r="35" spans="1:3" ht="14.1" customHeight="1">
      <c r="A35" s="71"/>
      <c r="B35" s="73" t="s">
        <v>822</v>
      </c>
      <c r="C35" s="84">
        <v>8</v>
      </c>
    </row>
    <row r="36" spans="1:3" ht="14.1" customHeight="1">
      <c r="A36" s="71"/>
      <c r="B36" s="73" t="s">
        <v>823</v>
      </c>
      <c r="C36" s="84">
        <v>8</v>
      </c>
    </row>
    <row r="37" spans="1:3" ht="14.1" customHeight="1">
      <c r="A37" s="71"/>
      <c r="B37" s="73" t="s">
        <v>824</v>
      </c>
      <c r="C37" s="84">
        <v>8</v>
      </c>
    </row>
    <row r="38" spans="1:3" ht="14.1" customHeight="1">
      <c r="A38" s="71"/>
      <c r="B38" s="73" t="s">
        <v>825</v>
      </c>
      <c r="C38" s="84">
        <v>8</v>
      </c>
    </row>
    <row r="39" spans="1:3" ht="14.1" customHeight="1">
      <c r="A39" s="71"/>
      <c r="B39" s="73" t="s">
        <v>826</v>
      </c>
      <c r="C39" s="84">
        <v>8</v>
      </c>
    </row>
    <row r="40" spans="1:3" ht="14.1" customHeight="1">
      <c r="A40" s="71"/>
      <c r="B40" s="73" t="s">
        <v>827</v>
      </c>
      <c r="C40" s="84">
        <v>8</v>
      </c>
    </row>
    <row r="41" spans="1:3" ht="14.1" customHeight="1">
      <c r="A41" s="71"/>
      <c r="B41" s="73" t="s">
        <v>828</v>
      </c>
      <c r="C41" s="84">
        <v>8</v>
      </c>
    </row>
    <row r="42" spans="1:3" ht="14.1" customHeight="1">
      <c r="A42" s="71"/>
      <c r="B42" s="73"/>
      <c r="C42" s="84">
        <v>8</v>
      </c>
    </row>
    <row r="43" spans="1:3" ht="14.25">
      <c r="A43" s="71"/>
      <c r="B43" s="143" t="s">
        <v>829</v>
      </c>
      <c r="C43" s="84"/>
    </row>
    <row r="44" spans="1:3">
      <c r="A44" s="71"/>
      <c r="B44" s="144" t="s">
        <v>131</v>
      </c>
      <c r="C44" s="84"/>
    </row>
    <row r="45" spans="1:3" ht="14.1" customHeight="1">
      <c r="A45" s="71"/>
      <c r="B45" s="73" t="s">
        <v>831</v>
      </c>
      <c r="C45" s="84">
        <v>9</v>
      </c>
    </row>
    <row r="46" spans="1:3" ht="14.1" customHeight="1">
      <c r="A46" s="71"/>
      <c r="B46" s="73" t="s">
        <v>832</v>
      </c>
      <c r="C46" s="84">
        <v>9</v>
      </c>
    </row>
    <row r="47" spans="1:3" ht="14.1" customHeight="1">
      <c r="A47" s="71"/>
      <c r="B47" s="73" t="s">
        <v>833</v>
      </c>
      <c r="C47" s="84">
        <v>9</v>
      </c>
    </row>
    <row r="48" spans="1:3" ht="14.1" customHeight="1">
      <c r="A48" s="71"/>
      <c r="B48" s="73" t="s">
        <v>834</v>
      </c>
      <c r="C48" s="84">
        <v>9</v>
      </c>
    </row>
    <row r="49" spans="1:3">
      <c r="A49" s="71"/>
      <c r="B49" s="144" t="s">
        <v>129</v>
      </c>
      <c r="C49" s="84"/>
    </row>
    <row r="50" spans="1:3" ht="14.1" customHeight="1">
      <c r="A50" s="71"/>
      <c r="B50" s="73" t="s">
        <v>830</v>
      </c>
      <c r="C50" s="84">
        <v>10</v>
      </c>
    </row>
    <row r="51" spans="1:3" ht="14.1" customHeight="1">
      <c r="A51" s="71"/>
      <c r="B51" s="73" t="s">
        <v>804</v>
      </c>
      <c r="C51" s="84">
        <v>10</v>
      </c>
    </row>
    <row r="52" spans="1:3" ht="14.1" customHeight="1">
      <c r="A52" s="71"/>
      <c r="B52" s="73" t="s">
        <v>805</v>
      </c>
      <c r="C52" s="84">
        <v>10</v>
      </c>
    </row>
    <row r="53" spans="1:3" ht="14.1" customHeight="1">
      <c r="A53" s="71"/>
      <c r="B53" s="73" t="s">
        <v>806</v>
      </c>
      <c r="C53" s="84">
        <v>10</v>
      </c>
    </row>
    <row r="54" spans="1:3">
      <c r="A54" s="71"/>
      <c r="B54" s="144" t="s">
        <v>710</v>
      </c>
      <c r="C54" s="84"/>
    </row>
    <row r="55" spans="1:3" ht="14.1" customHeight="1">
      <c r="A55" s="71"/>
      <c r="B55" s="73" t="s">
        <v>807</v>
      </c>
      <c r="C55" s="84">
        <v>11</v>
      </c>
    </row>
    <row r="56" spans="1:3" ht="14.1" customHeight="1">
      <c r="A56" s="71"/>
      <c r="B56" s="73" t="s">
        <v>808</v>
      </c>
      <c r="C56" s="84">
        <v>11</v>
      </c>
    </row>
    <row r="57" spans="1:3" ht="14.1" customHeight="1">
      <c r="A57" s="71"/>
      <c r="B57" s="73" t="s">
        <v>809</v>
      </c>
      <c r="C57" s="84">
        <v>11</v>
      </c>
    </row>
    <row r="58" spans="1:3" ht="14.1" customHeight="1">
      <c r="A58" s="71"/>
      <c r="B58" s="73" t="s">
        <v>835</v>
      </c>
      <c r="C58" s="84">
        <v>11</v>
      </c>
    </row>
    <row r="59" spans="1:3">
      <c r="A59" s="71"/>
      <c r="C59" s="84"/>
    </row>
    <row r="60" spans="1:3" ht="14.25">
      <c r="A60" s="71"/>
      <c r="B60" s="143" t="s">
        <v>838</v>
      </c>
      <c r="C60" s="84"/>
    </row>
    <row r="61" spans="1:3" ht="14.1" customHeight="1">
      <c r="A61" s="71"/>
      <c r="B61" s="73" t="s">
        <v>836</v>
      </c>
      <c r="C61" s="84">
        <v>12</v>
      </c>
    </row>
    <row r="62" spans="1:3" ht="14.1" customHeight="1">
      <c r="A62" s="71"/>
      <c r="B62" s="73" t="s">
        <v>837</v>
      </c>
      <c r="C62" s="84">
        <v>12</v>
      </c>
    </row>
    <row r="63" spans="1:3" ht="14.1" customHeight="1">
      <c r="A63" s="71"/>
      <c r="B63" s="73" t="s">
        <v>814</v>
      </c>
      <c r="C63" s="84">
        <v>12</v>
      </c>
    </row>
    <row r="64" spans="1:3" ht="26.1" customHeight="1">
      <c r="A64" s="71"/>
      <c r="B64" s="142" t="s">
        <v>811</v>
      </c>
      <c r="C64" s="84">
        <v>12</v>
      </c>
    </row>
    <row r="65" spans="1:3">
      <c r="A65" s="71"/>
      <c r="B65" s="73"/>
      <c r="C65" s="84"/>
    </row>
    <row r="66" spans="1:3">
      <c r="A66" s="178" t="s">
        <v>861</v>
      </c>
      <c r="B66" s="178"/>
      <c r="C66" s="178"/>
    </row>
    <row r="67" spans="1:3">
      <c r="A67" s="178"/>
      <c r="B67" s="178"/>
      <c r="C67" s="178"/>
    </row>
    <row r="68" spans="1:3">
      <c r="A68" s="178"/>
      <c r="B68" s="178"/>
      <c r="C68" s="178"/>
    </row>
    <row r="69" spans="1:3">
      <c r="A69" s="178"/>
      <c r="B69" s="178"/>
      <c r="C69" s="178"/>
    </row>
  </sheetData>
  <mergeCells count="3">
    <mergeCell ref="B2:C2"/>
    <mergeCell ref="B3:C3"/>
    <mergeCell ref="A66:C69"/>
  </mergeCells>
  <phoneticPr fontId="43" type="noConversion"/>
  <hyperlinks>
    <hyperlink ref="E34" r:id="rId1" display="julia.tung@moodys.com" xr:uid="{00000000-0004-0000-0000-000000000000}"/>
    <hyperlink ref="E37" r:id="rId2" display="julia.tung@moodys.com" xr:uid="{00000000-0004-0000-0000-000001000000}"/>
    <hyperlink ref="E30" r:id="rId3" display="julia.tung@moodys.com" xr:uid="{00000000-0004-0000-0000-000002000000}"/>
    <hyperlink ref="E41" r:id="rId4" display="nathan.kirk@markit.com" xr:uid="{00000000-0004-0000-0000-000003000000}"/>
    <hyperlink ref="E42" r:id="rId5" display="nathan.kirk@markit.com" xr:uid="{00000000-0004-0000-0000-000004000000}"/>
    <hyperlink ref="E48" r:id="rId6" display="nathan.kirk@markit.com" xr:uid="{00000000-0004-0000-0000-000005000000}"/>
    <hyperlink ref="E50" r:id="rId7" display="nathan.kirk@markit.com" xr:uid="{00000000-0004-0000-0000-000006000000}"/>
    <hyperlink ref="E51" r:id="rId8" display="nathan.kirk@markit.com" xr:uid="{00000000-0004-0000-0000-000007000000}"/>
    <hyperlink ref="E52" r:id="rId9" display="nathan.kirk@markit.com" xr:uid="{00000000-0004-0000-0000-000008000000}"/>
    <hyperlink ref="E56" r:id="rId10" display="nathan.kirk@markit.com" xr:uid="{00000000-0004-0000-0000-000009000000}"/>
    <hyperlink ref="E63" r:id="rId11" display="julia.tung@moodys.com" xr:uid="{00000000-0004-0000-0000-000011000000}"/>
    <hyperlink ref="E64" r:id="rId12" display="julia.tung@moodys.com" xr:uid="{00000000-0004-0000-0000-000012000000}"/>
    <hyperlink ref="E17" r:id="rId13" display="renee.tourell@dealogic.com" xr:uid="{00000000-0004-0000-0000-000013000000}"/>
    <hyperlink ref="E43" r:id="rId14" display="kim_trepp@trepp.com" xr:uid="{00000000-0004-0000-0000-000014000000}"/>
    <hyperlink ref="E45" r:id="rId15" display="kim_trepp@trepp.com" xr:uid="{00000000-0004-0000-0000-000015000000}"/>
    <hyperlink ref="E29" r:id="rId16" display="Kaivalya.Vishnu@fitchratings.com" xr:uid="{00000000-0004-0000-0000-000016000000}"/>
    <hyperlink ref="E33" r:id="rId17" display="Kaivalya.Vishnu@fitchratings.com" xr:uid="{00000000-0004-0000-0000-000017000000}"/>
    <hyperlink ref="E36" r:id="rId18" display="Kaivalya.Vishnu@fitchratings.com" xr:uid="{00000000-0004-0000-0000-000018000000}"/>
    <hyperlink ref="E31" r:id="rId19" display="victoria_davis@standardandpoors.com" xr:uid="{00000000-0004-0000-0000-000019000000}"/>
    <hyperlink ref="E35" r:id="rId20" display="victoria_davis@standardandpoors.com" xr:uid="{00000000-0004-0000-0000-00001A000000}"/>
    <hyperlink ref="E38" r:id="rId21" display="victoria_davis@standardandpoors.com" xr:uid="{00000000-0004-0000-0000-00001B000000}"/>
    <hyperlink ref="E60" r:id="rId22" display="Victoria.Cooper@dealogic.com" xr:uid="{00000000-0004-0000-0000-00001E000000}"/>
    <hyperlink ref="E61" r:id="rId23" display="Victoria.Cooper@dealogic.com" xr:uid="{00000000-0004-0000-0000-00001F000000}"/>
    <hyperlink ref="E62" r:id="rId24" display="Victoria.Cooper@dealogic.com" xr:uid="{00000000-0004-0000-0000-000020000000}"/>
    <hyperlink ref="E20" r:id="rId25" display="msampson1@bloomberg.net" xr:uid="{00000000-0004-0000-0000-000021000000}"/>
    <hyperlink ref="E23" r:id="rId26" display="julia.tung@moodys.com" xr:uid="{00000000-0004-0000-0000-000022000000}"/>
    <hyperlink ref="E24" r:id="rId27" display="julia.tung@moodys.com" xr:uid="{00000000-0004-0000-0000-000023000000}"/>
    <hyperlink ref="E22" r:id="rId28" display="msampson1@bloomberg.net" xr:uid="{00000000-0004-0000-0000-000024000000}"/>
    <hyperlink ref="C20" location="'3'!A1" display="'3'!A1" xr:uid="{00000000-0004-0000-0000-00002D000000}"/>
    <hyperlink ref="C29" location="'7'!A1" display="'7'!A1" xr:uid="{00000000-0004-0000-0000-00002F000000}"/>
    <hyperlink ref="C45" location="'9'!A1" display="'9'!A1" xr:uid="{00000000-0004-0000-0000-000039000000}"/>
    <hyperlink ref="C55" location="'11'!A1" display="'11'!A1" xr:uid="{00000000-0004-0000-0000-000040000000}"/>
    <hyperlink ref="C61" location="'12'!A1" display="'12'!A1" xr:uid="{00000000-0004-0000-0000-00004D000000}"/>
    <hyperlink ref="C34" location="'8'!A1" display="'8'!A1" xr:uid="{00000000-0004-0000-0000-000055000000}"/>
    <hyperlink ref="C23" location="'4'!A1" display="'4'!A1" xr:uid="{00000000-0004-0000-0000-000060000000}"/>
    <hyperlink ref="C24" location="'5'!A1" display="'5'!A1" xr:uid="{00000000-0004-0000-0000-000062000000}"/>
    <hyperlink ref="C25" location="'6'!A1" display="'6'!A1" xr:uid="{00000000-0004-0000-0000-000063000000}"/>
    <hyperlink ref="C8" location="'1'!A1" display="'1'!A1" xr:uid="{8867DBE0-1491-4985-9BC9-5956B1A71899}"/>
    <hyperlink ref="C9" location="'1'!A1" display="'1'!A1" xr:uid="{8C4EF734-B88D-4725-A8C1-683AF0E47C67}"/>
    <hyperlink ref="C10" location="'1'!A1" display="'1'!A1" xr:uid="{5D6E38A0-D282-4850-ACB1-6E861B8C22A0}"/>
    <hyperlink ref="C11" location="'1'!A1" display="'1'!A1" xr:uid="{B725764F-0A67-4AA4-8B51-67828201DA72}"/>
    <hyperlink ref="C12" location="'1'!A1" display="'1'!A1" xr:uid="{0F39E594-83B6-4369-9231-D8CB6E940D34}"/>
    <hyperlink ref="C13" location="'1'!A1" display="'1'!A1" xr:uid="{741E6C93-68EE-4FA3-BF5F-25A7B835F92C}"/>
    <hyperlink ref="C14" location="'2'!A1" display="'2'!A1" xr:uid="{27476A01-38A4-49B3-9006-69DBB34C5A5B}"/>
    <hyperlink ref="C15" location="'2'!A1" display="'2'!A1" xr:uid="{64249BA2-35BE-483D-A2CF-FCBCA0E0FA37}"/>
    <hyperlink ref="C16" location="'2'!A1" display="'2'!A1" xr:uid="{4C9CDDD7-EB4B-464F-92E4-11C7E4986C82}"/>
    <hyperlink ref="C17" location="'2'!A1" display="'2'!A1" xr:uid="{A053EFE7-A3E6-4EE0-A917-F0318FD1B23D}"/>
    <hyperlink ref="C21" location="'3'!A1" display="'3'!A1" xr:uid="{4E045733-D80B-45A1-A3B9-170938E04FDB}"/>
    <hyperlink ref="C22" location="'3'!A1" display="'3'!A1" xr:uid="{3AC71059-A59C-4C03-BF12-88C74DE7DDE3}"/>
    <hyperlink ref="C30" location="'7'!A1" display="'7'!A1" xr:uid="{F31CB9BB-9331-46E1-8C0F-6AE2AE9AD08D}"/>
    <hyperlink ref="C31" location="'7'!A1" display="'7'!A1" xr:uid="{29086D99-2682-4466-8978-F9F6D394EA43}"/>
    <hyperlink ref="C32" location="'7'!A1" display="'7'!A1" xr:uid="{EEDE9FB6-4128-4FFE-B3C1-4E2E261475C6}"/>
    <hyperlink ref="C35" location="'8'!A1" display="'8'!A1" xr:uid="{5D88D16E-1098-4DE3-BD1A-2C77BD0C33FD}"/>
    <hyperlink ref="C36" location="'8'!A1" display="'8'!A1" xr:uid="{0B17DCE4-94D7-4C8D-855D-18A2DD913A40}"/>
    <hyperlink ref="C37" location="'8'!A1" display="'8'!A1" xr:uid="{9AD5F4EA-9703-4399-8406-7C08C5FF7957}"/>
    <hyperlink ref="C38" location="'8'!A1" display="'8'!A1" xr:uid="{7F1ACE22-D2BD-4EC0-AB01-E30622F6471B}"/>
    <hyperlink ref="C39" location="'8'!A1" display="'8'!A1" xr:uid="{90CB5C8A-9A6E-4DEF-B246-8DCC6BB6EF56}"/>
    <hyperlink ref="C40" location="'8'!A1" display="'8'!A1" xr:uid="{47304BEC-06E1-49BC-8CBF-E5A85E902826}"/>
    <hyperlink ref="C41" location="'8'!A1" display="'8'!A1" xr:uid="{5F32F725-F6CE-426B-B54E-FB1059D8BECC}"/>
    <hyperlink ref="C42" location="'8'!A1" display="'8'!A1" xr:uid="{E2DD65C0-29DB-4EB4-B7F9-E6FE39B2BA5C}"/>
    <hyperlink ref="C46" location="'9'!A1" display="'9'!A1" xr:uid="{AD5F442C-F60E-47D9-A8F2-8EF76197DA99}"/>
    <hyperlink ref="C47" location="'9'!A1" display="'9'!A1" xr:uid="{1624562F-7CEF-4C52-AE07-F3DAE5B0C30C}"/>
    <hyperlink ref="C48" location="'9'!A1" display="'9'!A1" xr:uid="{3881C03B-EB18-4F6D-A668-FF6D321E85B1}"/>
    <hyperlink ref="C50" location="'10'!A1" display="'10'!A1" xr:uid="{626FE9FB-22E6-453A-BB67-3532E7FF6552}"/>
    <hyperlink ref="C51" location="'10'!A1" display="'10'!A1" xr:uid="{B9D7A44A-41ED-440B-9C03-3B2AF23A261C}"/>
    <hyperlink ref="C52" location="'10'!A1" display="'10'!A1" xr:uid="{1C350B14-5932-41DA-8CE3-169557C24751}"/>
    <hyperlink ref="C53" location="'10'!A1" display="'10'!A1" xr:uid="{77DFD55B-F09C-4BE5-ADC4-E5EA4154A820}"/>
    <hyperlink ref="C56" location="'11'!A1" display="'11'!A1" xr:uid="{AE62816A-8FFA-4838-91BC-2A54AA35834B}"/>
    <hyperlink ref="C57" location="'11'!A1" display="'11'!A1" xr:uid="{920D387F-AB9D-4621-ADE0-F4B2E3F2CE5E}"/>
    <hyperlink ref="C58" location="'11'!A1" display="'11'!A1" xr:uid="{528E6584-B443-413B-81E9-C4D01F93B085}"/>
    <hyperlink ref="C62" location="'12'!A1" display="'12'!A1" xr:uid="{87D3FDF8-7A0D-4D5F-ACFD-1FF4169B01A4}"/>
    <hyperlink ref="C63" location="'12'!A1" display="'12'!A1" xr:uid="{4AB16A27-FCAA-4809-A602-F0AD38ECE330}"/>
    <hyperlink ref="C64" location="'12'!A1" display="'12'!A1" xr:uid="{234B3329-AE80-4979-9528-05B92732D206}"/>
  </hyperlinks>
  <pageMargins left="0.75" right="0.75" top="1" bottom="1" header="0.5" footer="0.5"/>
  <pageSetup scale="64" orientation="portrait" r:id="rId29"/>
  <headerFooter alignWithMargins="0"/>
  <drawing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L63"/>
  <sheetViews>
    <sheetView topLeftCell="A23" zoomScale="61" workbookViewId="0">
      <selection activeCell="A22" sqref="A22"/>
    </sheetView>
  </sheetViews>
  <sheetFormatPr defaultColWidth="8.85546875" defaultRowHeight="10.5"/>
  <cols>
    <col min="1" max="1" width="10.28515625" style="9" customWidth="1"/>
    <col min="2" max="16384" width="8.85546875" style="9"/>
  </cols>
  <sheetData>
    <row r="9" spans="1:10" ht="14.25">
      <c r="A9" s="77" t="s">
        <v>131</v>
      </c>
    </row>
    <row r="10" spans="1:10">
      <c r="A10" s="10" t="s">
        <v>130</v>
      </c>
    </row>
    <row r="13" spans="1:10" ht="11.25">
      <c r="B13" s="60" t="s">
        <v>78</v>
      </c>
      <c r="J13" s="60" t="s">
        <v>79</v>
      </c>
    </row>
    <row r="33" spans="2:10" ht="11.25">
      <c r="B33" s="60" t="s">
        <v>80</v>
      </c>
      <c r="J33" s="60" t="s">
        <v>709</v>
      </c>
    </row>
    <row r="56" spans="1:12">
      <c r="A56" s="7" t="s">
        <v>854</v>
      </c>
    </row>
    <row r="58" spans="1:12" ht="36" customHeight="1">
      <c r="B58" s="179"/>
      <c r="C58" s="179"/>
      <c r="D58" s="179"/>
      <c r="E58" s="179"/>
      <c r="F58" s="179"/>
      <c r="G58" s="179"/>
      <c r="H58" s="179"/>
      <c r="I58" s="179"/>
      <c r="J58" s="179"/>
      <c r="K58" s="179"/>
      <c r="L58" s="179"/>
    </row>
    <row r="59" spans="1:12" ht="12" customHeight="1">
      <c r="B59" s="179"/>
      <c r="C59" s="179"/>
      <c r="D59" s="179"/>
      <c r="E59" s="179"/>
      <c r="F59" s="179"/>
      <c r="G59" s="179"/>
      <c r="H59" s="179"/>
      <c r="I59" s="179"/>
      <c r="J59" s="179"/>
      <c r="K59" s="179"/>
      <c r="L59" s="179"/>
    </row>
    <row r="60" spans="1:12" s="57" customFormat="1" ht="12" customHeight="1">
      <c r="B60" s="179"/>
      <c r="C60" s="179"/>
      <c r="D60" s="179"/>
      <c r="E60" s="179"/>
      <c r="F60" s="179"/>
      <c r="G60" s="179"/>
      <c r="H60" s="179"/>
      <c r="I60" s="179"/>
      <c r="J60" s="179"/>
      <c r="K60" s="179"/>
      <c r="L60" s="179"/>
    </row>
    <row r="61" spans="1:12" s="57" customFormat="1" ht="12" customHeight="1">
      <c r="B61" s="179"/>
      <c r="C61" s="179"/>
      <c r="D61" s="179"/>
      <c r="E61" s="179"/>
      <c r="F61" s="179"/>
      <c r="G61" s="179"/>
      <c r="H61" s="179"/>
      <c r="I61" s="179"/>
      <c r="J61" s="179"/>
      <c r="K61" s="179"/>
      <c r="L61" s="179"/>
    </row>
    <row r="62" spans="1:12" s="57" customFormat="1" ht="33.75" customHeight="1">
      <c r="B62" s="179"/>
      <c r="C62" s="179"/>
      <c r="D62" s="179"/>
      <c r="E62" s="179"/>
      <c r="F62" s="179"/>
      <c r="G62" s="179"/>
      <c r="H62" s="179"/>
      <c r="I62" s="179"/>
      <c r="J62" s="179"/>
      <c r="K62" s="179"/>
      <c r="L62" s="179"/>
    </row>
    <row r="63" spans="1:12">
      <c r="B63" s="179"/>
      <c r="C63" s="179"/>
      <c r="D63" s="179"/>
      <c r="E63" s="179"/>
      <c r="F63" s="179"/>
      <c r="G63" s="179"/>
      <c r="H63" s="179"/>
      <c r="I63" s="179"/>
      <c r="J63" s="179"/>
      <c r="K63" s="179"/>
      <c r="L63" s="179"/>
    </row>
  </sheetData>
  <mergeCells count="6">
    <mergeCell ref="B60:L60"/>
    <mergeCell ref="B58:L58"/>
    <mergeCell ref="B59:L59"/>
    <mergeCell ref="B62:L62"/>
    <mergeCell ref="B63:L63"/>
    <mergeCell ref="B61:L61"/>
  </mergeCells>
  <pageMargins left="0.7" right="0.7" top="0.75" bottom="0.75" header="0.3" footer="0.3"/>
  <pageSetup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59"/>
  <sheetViews>
    <sheetView topLeftCell="A14" zoomScale="63" zoomScaleNormal="63" workbookViewId="0">
      <selection activeCell="P41" sqref="P41"/>
    </sheetView>
  </sheetViews>
  <sheetFormatPr defaultColWidth="8.85546875" defaultRowHeight="10.5"/>
  <cols>
    <col min="1" max="1" width="10.28515625" style="9" customWidth="1"/>
    <col min="2" max="16384" width="8.85546875" style="9"/>
  </cols>
  <sheetData>
    <row r="9" spans="1:10" ht="14.25">
      <c r="A9" s="77" t="s">
        <v>129</v>
      </c>
    </row>
    <row r="10" spans="1:10">
      <c r="A10" s="10" t="s">
        <v>130</v>
      </c>
    </row>
    <row r="12" spans="1:10" ht="11.25">
      <c r="B12" s="60" t="s">
        <v>803</v>
      </c>
      <c r="J12" s="60" t="s">
        <v>804</v>
      </c>
    </row>
    <row r="33" spans="2:16">
      <c r="P33" s="87"/>
    </row>
    <row r="34" spans="2:16" ht="11.25">
      <c r="B34" s="60" t="s">
        <v>805</v>
      </c>
      <c r="G34" s="87"/>
      <c r="J34" s="60" t="s">
        <v>806</v>
      </c>
    </row>
    <row r="55" spans="1:11">
      <c r="A55" s="7" t="s">
        <v>855</v>
      </c>
    </row>
    <row r="56" spans="1:11" ht="36" customHeight="1">
      <c r="B56" s="179"/>
      <c r="C56" s="179"/>
      <c r="D56" s="179"/>
      <c r="E56" s="179"/>
      <c r="F56" s="179"/>
      <c r="G56" s="179"/>
      <c r="H56" s="179"/>
      <c r="I56" s="179"/>
      <c r="J56" s="179"/>
      <c r="K56" s="179"/>
    </row>
    <row r="57" spans="1:11" s="57" customFormat="1" ht="24" customHeight="1">
      <c r="B57" s="179"/>
      <c r="C57" s="179"/>
      <c r="D57" s="179"/>
      <c r="E57" s="179"/>
      <c r="F57" s="179"/>
      <c r="G57" s="179"/>
      <c r="H57" s="179"/>
      <c r="I57" s="179"/>
      <c r="J57" s="179"/>
      <c r="K57" s="179"/>
    </row>
    <row r="59" spans="1:11">
      <c r="B59" s="180"/>
      <c r="C59" s="180"/>
      <c r="D59" s="180"/>
      <c r="E59" s="180"/>
      <c r="F59" s="180"/>
      <c r="G59" s="180"/>
      <c r="H59" s="180"/>
      <c r="I59" s="180"/>
      <c r="J59" s="180"/>
      <c r="K59" s="180"/>
    </row>
  </sheetData>
  <mergeCells count="3">
    <mergeCell ref="B59:K59"/>
    <mergeCell ref="B57:K57"/>
    <mergeCell ref="B56:K56"/>
  </mergeCells>
  <pageMargins left="0.7" right="0.7" top="0.75" bottom="0.75" header="0.3" footer="0.3"/>
  <pageSetup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topLeftCell="A11" zoomScale="45" workbookViewId="0">
      <selection activeCell="R27" sqref="R27"/>
    </sheetView>
  </sheetViews>
  <sheetFormatPr defaultColWidth="8.85546875" defaultRowHeight="10.5"/>
  <cols>
    <col min="1" max="1" width="10.28515625" style="9" customWidth="1"/>
    <col min="2" max="16384" width="8.85546875" style="9"/>
  </cols>
  <sheetData>
    <row r="9" spans="1:10" ht="14.25">
      <c r="A9" s="77" t="s">
        <v>710</v>
      </c>
    </row>
    <row r="10" spans="1:10">
      <c r="A10" s="10" t="s">
        <v>130</v>
      </c>
    </row>
    <row r="12" spans="1:10" ht="11.25">
      <c r="B12" s="64" t="s">
        <v>807</v>
      </c>
      <c r="J12" s="64" t="s">
        <v>808</v>
      </c>
    </row>
    <row r="32" spans="2:10" ht="11.25">
      <c r="B32" s="64" t="s">
        <v>809</v>
      </c>
      <c r="J32" s="64" t="s">
        <v>810</v>
      </c>
    </row>
    <row r="36" spans="10:10" ht="14.25">
      <c r="J36" s="77"/>
    </row>
    <row r="53" spans="1:16">
      <c r="A53" s="7" t="s">
        <v>854</v>
      </c>
    </row>
    <row r="56" spans="1:16">
      <c r="H56" s="87"/>
      <c r="P56" s="87"/>
    </row>
  </sheetData>
  <pageMargins left="0.7" right="0.7" top="0.75" bottom="0.75" header="0.3" footer="0.3"/>
  <pageSetup scale="6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K79"/>
  <sheetViews>
    <sheetView topLeftCell="A5" zoomScale="91" workbookViewId="0">
      <selection activeCell="A27" sqref="A27:G32"/>
    </sheetView>
  </sheetViews>
  <sheetFormatPr defaultColWidth="8.85546875" defaultRowHeight="12.6" customHeight="1"/>
  <cols>
    <col min="1" max="1" width="13.5703125" style="9" customWidth="1"/>
    <col min="2" max="2" width="1.85546875" style="150" customWidth="1"/>
    <col min="3" max="3" width="7.85546875" style="150" customWidth="1"/>
    <col min="4" max="4" width="1.85546875" style="150" customWidth="1"/>
    <col min="5" max="5" width="7.85546875" style="9" customWidth="1"/>
    <col min="6" max="7" width="7.7109375" style="9" customWidth="1"/>
    <col min="8" max="8" width="1.85546875" style="9" customWidth="1"/>
    <col min="9" max="21" width="7.7109375" style="9" customWidth="1"/>
    <col min="22" max="16384" width="8.85546875" style="9"/>
  </cols>
  <sheetData>
    <row r="8" spans="1:11" ht="12.6" customHeight="1">
      <c r="A8" s="77" t="s">
        <v>0</v>
      </c>
      <c r="B8" s="77"/>
      <c r="C8" s="77"/>
      <c r="D8" s="77"/>
    </row>
    <row r="9" spans="1:11" ht="12.6" customHeight="1">
      <c r="A9" s="10" t="s">
        <v>3</v>
      </c>
      <c r="B9" s="151"/>
      <c r="C9" s="151"/>
      <c r="D9" s="151"/>
    </row>
    <row r="10" spans="1:11" ht="12.6" customHeight="1">
      <c r="A10" s="10"/>
      <c r="B10" s="151"/>
      <c r="C10" s="151"/>
      <c r="D10" s="151"/>
    </row>
    <row r="11" spans="1:11" ht="12.6" customHeight="1">
      <c r="A11" s="64" t="s">
        <v>812</v>
      </c>
      <c r="B11" s="64"/>
      <c r="C11" s="64"/>
      <c r="D11" s="64"/>
    </row>
    <row r="12" spans="1:11" ht="12.6" customHeight="1">
      <c r="A12" s="64"/>
      <c r="B12" s="64"/>
      <c r="C12" s="64"/>
      <c r="D12" s="64"/>
    </row>
    <row r="13" spans="1:11" ht="12.6" customHeight="1">
      <c r="A13" s="64"/>
      <c r="C13" s="135">
        <v>2020</v>
      </c>
      <c r="E13" s="181">
        <v>2019</v>
      </c>
      <c r="F13" s="182"/>
      <c r="G13" s="183"/>
      <c r="I13" s="181">
        <v>2018</v>
      </c>
      <c r="J13" s="182"/>
      <c r="K13" s="183"/>
    </row>
    <row r="14" spans="1:11" ht="12.6" customHeight="1">
      <c r="A14" s="135"/>
      <c r="C14" s="135" t="s">
        <v>717</v>
      </c>
      <c r="E14" s="135" t="s">
        <v>719</v>
      </c>
      <c r="F14" s="135" t="s">
        <v>860</v>
      </c>
      <c r="G14" s="135" t="s">
        <v>714</v>
      </c>
      <c r="I14" s="135" t="s">
        <v>716</v>
      </c>
      <c r="J14" s="135" t="s">
        <v>717</v>
      </c>
      <c r="K14" s="135" t="s">
        <v>714</v>
      </c>
    </row>
    <row r="15" spans="1:11" ht="12.95" customHeight="1">
      <c r="A15" s="95" t="s">
        <v>712</v>
      </c>
      <c r="C15" s="134">
        <f>12.063*0.9075</f>
        <v>10.947172500000001</v>
      </c>
      <c r="E15" s="134">
        <v>14.137222400000001</v>
      </c>
      <c r="F15" s="134">
        <v>13.455039999999999</v>
      </c>
      <c r="G15" s="134">
        <f>E15-F15</f>
        <v>0.68218240000000208</v>
      </c>
      <c r="I15" s="134">
        <v>14.358456</v>
      </c>
      <c r="J15" s="134">
        <v>13.4462755</v>
      </c>
      <c r="K15" s="134">
        <f>I15-J15</f>
        <v>0.91218049999999984</v>
      </c>
    </row>
    <row r="16" spans="1:11" ht="12.6" customHeight="1">
      <c r="A16" s="95" t="s">
        <v>12</v>
      </c>
      <c r="C16" s="134">
        <f>7.02*0.9075</f>
        <v>6.3706499999999995</v>
      </c>
      <c r="E16" s="134">
        <v>7.1297568</v>
      </c>
      <c r="F16" s="134">
        <v>7.2250024000000002</v>
      </c>
      <c r="G16" s="137">
        <f t="shared" ref="G16:G23" si="0">E16-F16</f>
        <v>-9.5245600000000152E-2</v>
      </c>
      <c r="I16" s="134">
        <v>6.57944</v>
      </c>
      <c r="J16" s="134">
        <v>6.1531281</v>
      </c>
      <c r="K16" s="134">
        <f t="shared" ref="K16:K23" si="1">I16-J16</f>
        <v>0.42631189999999997</v>
      </c>
    </row>
    <row r="17" spans="1:11" ht="12.6" customHeight="1">
      <c r="A17" s="95" t="s">
        <v>13</v>
      </c>
      <c r="C17" s="134">
        <f>12.451*0.9075</f>
        <v>11.2992825</v>
      </c>
      <c r="E17" s="134">
        <v>12.2551968</v>
      </c>
      <c r="F17" s="134">
        <v>15.0917748</v>
      </c>
      <c r="G17" s="137">
        <f t="shared" si="0"/>
        <v>-2.8365779999999994</v>
      </c>
      <c r="I17" s="134">
        <v>15.297632</v>
      </c>
      <c r="J17" s="134">
        <v>13.387579799999999</v>
      </c>
      <c r="K17" s="134">
        <f t="shared" si="1"/>
        <v>1.9100522000000009</v>
      </c>
    </row>
    <row r="18" spans="1:11" ht="12.6" customHeight="1">
      <c r="A18" s="95" t="s">
        <v>16</v>
      </c>
      <c r="C18" s="134">
        <f>12.126*0.9075</f>
        <v>11.004344999999999</v>
      </c>
      <c r="E18" s="134">
        <v>13.433148800000001</v>
      </c>
      <c r="F18" s="134">
        <v>11.8908916</v>
      </c>
      <c r="G18" s="134">
        <f t="shared" si="0"/>
        <v>1.5422572000000017</v>
      </c>
      <c r="I18" s="134">
        <v>11.740568</v>
      </c>
      <c r="J18" s="134">
        <v>10.060939000000001</v>
      </c>
      <c r="K18" s="134">
        <f t="shared" si="1"/>
        <v>1.6796289999999985</v>
      </c>
    </row>
    <row r="19" spans="1:11" ht="12.6" customHeight="1">
      <c r="A19" s="95" t="s">
        <v>18</v>
      </c>
      <c r="C19" s="134">
        <f>2.502*0.9075</f>
        <v>2.2705649999999999</v>
      </c>
      <c r="E19" s="134">
        <v>2.1706688000000001</v>
      </c>
      <c r="F19" s="134">
        <v>1.9191136</v>
      </c>
      <c r="G19" s="134">
        <f t="shared" si="0"/>
        <v>0.25155520000000009</v>
      </c>
      <c r="I19" s="134">
        <v>2.650004</v>
      </c>
      <c r="J19" s="134">
        <v>2.2783852000000002</v>
      </c>
      <c r="K19" s="134">
        <f t="shared" si="1"/>
        <v>0.3716187999999998</v>
      </c>
    </row>
    <row r="20" spans="1:11" ht="12.6" customHeight="1">
      <c r="A20" s="95" t="s">
        <v>97</v>
      </c>
      <c r="C20" s="134">
        <f>3.081*0.9075</f>
        <v>2.7960075</v>
      </c>
      <c r="E20" s="134">
        <v>3.2110432000000002</v>
      </c>
      <c r="F20" s="134">
        <v>3.2106203999999998</v>
      </c>
      <c r="G20" s="134">
        <f t="shared" si="0"/>
        <v>4.2280000000038953E-4</v>
      </c>
      <c r="I20" s="134">
        <v>2.886968</v>
      </c>
      <c r="J20" s="134">
        <v>2.5247417999999997</v>
      </c>
      <c r="K20" s="134">
        <f t="shared" si="1"/>
        <v>0.36222620000000028</v>
      </c>
    </row>
    <row r="21" spans="1:11" ht="12.6" customHeight="1">
      <c r="A21" s="95" t="s">
        <v>715</v>
      </c>
      <c r="C21" s="134" t="s">
        <v>46</v>
      </c>
      <c r="E21" s="134">
        <v>0.86862720000000004</v>
      </c>
      <c r="F21" s="134">
        <v>0.95424559999999992</v>
      </c>
      <c r="G21" s="137">
        <f t="shared" si="0"/>
        <v>-8.5618399999999872E-2</v>
      </c>
      <c r="I21" s="134">
        <v>0.89230399999999999</v>
      </c>
      <c r="J21" s="134">
        <v>0.85398109999999994</v>
      </c>
      <c r="K21" s="134">
        <f t="shared" si="1"/>
        <v>3.8322900000000049E-2</v>
      </c>
    </row>
    <row r="22" spans="1:11" ht="12.6" customHeight="1">
      <c r="A22" s="95" t="s">
        <v>713</v>
      </c>
      <c r="C22" s="134">
        <f>12.179*0.9075</f>
        <v>11.0524425</v>
      </c>
      <c r="E22" s="134">
        <v>13.8503776</v>
      </c>
      <c r="F22" s="134">
        <v>13.1797428</v>
      </c>
      <c r="G22" s="134">
        <f t="shared" si="0"/>
        <v>0.6706348000000002</v>
      </c>
      <c r="I22" s="134">
        <v>12.031347999999999</v>
      </c>
      <c r="J22" s="134">
        <v>11.025697899999999</v>
      </c>
      <c r="K22" s="134">
        <f t="shared" si="1"/>
        <v>1.0056501000000004</v>
      </c>
    </row>
    <row r="23" spans="1:11" ht="12.6" customHeight="1">
      <c r="A23" s="136" t="s">
        <v>23</v>
      </c>
      <c r="C23" s="138">
        <f>SUM(C15:C22)</f>
        <v>55.740464999999993</v>
      </c>
      <c r="E23" s="138">
        <v>78.534329599999992</v>
      </c>
      <c r="F23" s="138">
        <v>77.951597200000009</v>
      </c>
      <c r="G23" s="138">
        <f t="shared" si="0"/>
        <v>0.58273239999998339</v>
      </c>
      <c r="I23" s="138">
        <v>76.696479999999994</v>
      </c>
      <c r="J23" s="138">
        <v>68.594605800000011</v>
      </c>
      <c r="K23" s="138">
        <f t="shared" si="1"/>
        <v>8.1018741999999833</v>
      </c>
    </row>
    <row r="25" spans="1:11" ht="12.6" customHeight="1">
      <c r="A25" s="64" t="s">
        <v>813</v>
      </c>
      <c r="B25" s="64"/>
      <c r="C25" s="64"/>
      <c r="D25" s="64"/>
    </row>
    <row r="27" spans="1:11" ht="12.6" customHeight="1">
      <c r="C27" s="135">
        <v>2020</v>
      </c>
      <c r="E27" s="181">
        <v>2019</v>
      </c>
      <c r="F27" s="182"/>
      <c r="G27" s="183"/>
      <c r="I27" s="181">
        <v>2018</v>
      </c>
      <c r="J27" s="182"/>
      <c r="K27" s="183"/>
    </row>
    <row r="28" spans="1:11" ht="12.6" customHeight="1">
      <c r="A28" s="135"/>
      <c r="C28" s="135" t="s">
        <v>717</v>
      </c>
      <c r="E28" s="135" t="s">
        <v>716</v>
      </c>
      <c r="F28" s="135" t="s">
        <v>717</v>
      </c>
      <c r="G28" s="135" t="s">
        <v>714</v>
      </c>
      <c r="I28" s="135" t="s">
        <v>716</v>
      </c>
      <c r="J28" s="135" t="s">
        <v>717</v>
      </c>
      <c r="K28" s="135" t="s">
        <v>714</v>
      </c>
    </row>
    <row r="29" spans="1:11" ht="12.6" customHeight="1">
      <c r="A29" s="95" t="s">
        <v>39</v>
      </c>
      <c r="C29" s="134">
        <f>62.264*0.9075</f>
        <v>56.504580000000004</v>
      </c>
      <c r="E29" s="134">
        <v>67.551500799999999</v>
      </c>
      <c r="F29" s="134">
        <v>66.4687828</v>
      </c>
      <c r="G29" s="134">
        <f>E29-F29</f>
        <v>1.0827179999999998</v>
      </c>
      <c r="I29" s="134">
        <v>64.280608000000001</v>
      </c>
      <c r="J29" s="134">
        <v>60.681598739999991</v>
      </c>
      <c r="K29" s="134">
        <f>I29-J29</f>
        <v>3.5990092600000096</v>
      </c>
    </row>
    <row r="30" spans="1:11" ht="12" customHeight="1">
      <c r="A30" s="95" t="s">
        <v>718</v>
      </c>
      <c r="C30" s="134">
        <f>26.557*0.9075</f>
        <v>24.100477499999997</v>
      </c>
      <c r="E30" s="134">
        <v>21.316435200000001</v>
      </c>
      <c r="F30" s="134">
        <v>19.620457999999999</v>
      </c>
      <c r="G30" s="134">
        <f t="shared" ref="G30:G32" si="2">E30-F30</f>
        <v>1.6959772000000015</v>
      </c>
      <c r="I30" s="134">
        <v>16.913847999999998</v>
      </c>
      <c r="J30" s="134">
        <v>14.08481858</v>
      </c>
      <c r="K30" s="134">
        <f t="shared" ref="K30:K32" si="3">I30-J30</f>
        <v>2.8290294199999977</v>
      </c>
    </row>
    <row r="31" spans="1:11" ht="12" customHeight="1">
      <c r="A31" s="95" t="s">
        <v>38</v>
      </c>
      <c r="C31" s="134">
        <f>0.176*0.9075</f>
        <v>0.15971999999999997</v>
      </c>
      <c r="E31" s="134">
        <v>0.17354559999999999</v>
      </c>
      <c r="F31" s="134">
        <v>0.1841216</v>
      </c>
      <c r="G31" s="137">
        <f t="shared" si="2"/>
        <v>-1.0576000000000002E-2</v>
      </c>
      <c r="I31" s="134">
        <v>0.16231600000000002</v>
      </c>
      <c r="J31" s="134">
        <v>0.12780781999999999</v>
      </c>
      <c r="K31" s="134">
        <f t="shared" si="3"/>
        <v>3.4508180000000027E-2</v>
      </c>
    </row>
    <row r="32" spans="1:11" ht="12.6" customHeight="1">
      <c r="A32" s="136" t="s">
        <v>23</v>
      </c>
      <c r="C32" s="138">
        <f>SUM(C29:C31)</f>
        <v>80.764777499999994</v>
      </c>
      <c r="E32" s="138">
        <v>89.041481599999997</v>
      </c>
      <c r="F32" s="138">
        <v>86.273362399999996</v>
      </c>
      <c r="G32" s="138">
        <f t="shared" si="2"/>
        <v>2.768119200000001</v>
      </c>
      <c r="I32" s="138">
        <v>81.356771999999992</v>
      </c>
      <c r="J32" s="138">
        <v>74.894225140000003</v>
      </c>
      <c r="K32" s="138">
        <f t="shared" si="3"/>
        <v>6.4625468599999891</v>
      </c>
    </row>
    <row r="34" spans="1:11" ht="12.6" customHeight="1">
      <c r="A34" s="64" t="s">
        <v>814</v>
      </c>
      <c r="B34" s="64"/>
      <c r="C34" s="64"/>
      <c r="D34" s="64"/>
    </row>
    <row r="36" spans="1:11" ht="12.6" customHeight="1">
      <c r="C36" s="135">
        <v>2020</v>
      </c>
      <c r="E36" s="181">
        <v>2019</v>
      </c>
      <c r="F36" s="182"/>
      <c r="G36" s="183"/>
      <c r="I36" s="181">
        <v>2018</v>
      </c>
      <c r="J36" s="182"/>
      <c r="K36" s="183"/>
    </row>
    <row r="37" spans="1:11" ht="12.6" customHeight="1">
      <c r="A37" s="135"/>
      <c r="C37" s="135" t="s">
        <v>717</v>
      </c>
      <c r="E37" s="135" t="s">
        <v>719</v>
      </c>
      <c r="F37" s="135" t="s">
        <v>717</v>
      </c>
      <c r="G37" s="135" t="s">
        <v>714</v>
      </c>
      <c r="I37" s="135" t="s">
        <v>716</v>
      </c>
      <c r="J37" s="135" t="s">
        <v>717</v>
      </c>
      <c r="K37" s="135" t="s">
        <v>714</v>
      </c>
    </row>
    <row r="38" spans="1:11" ht="12.6" customHeight="1">
      <c r="A38" s="95" t="s">
        <v>39</v>
      </c>
      <c r="C38" s="134">
        <f>(146.6+29.9)*0.9075</f>
        <v>160.17374999999998</v>
      </c>
      <c r="E38" s="134">
        <v>151.52063999999999</v>
      </c>
      <c r="F38" s="134">
        <v>147.85769999999999</v>
      </c>
      <c r="G38" s="134">
        <f>E38-F38</f>
        <v>3.6629399999999919</v>
      </c>
      <c r="I38" s="134">
        <v>143.15964</v>
      </c>
      <c r="J38" s="134">
        <v>140.87111999999999</v>
      </c>
      <c r="K38" s="134">
        <f>I38-J38</f>
        <v>2.2885200000000054</v>
      </c>
    </row>
    <row r="39" spans="1:11" ht="12.6" customHeight="1">
      <c r="A39" s="95" t="s">
        <v>721</v>
      </c>
      <c r="C39" s="134">
        <f>41.6*0.9075</f>
        <v>37.752000000000002</v>
      </c>
      <c r="E39" s="134">
        <v>35.557319999999997</v>
      </c>
      <c r="F39" s="134">
        <v>34.663919999999997</v>
      </c>
      <c r="G39" s="134">
        <f>E39-F39</f>
        <v>0.89339999999999975</v>
      </c>
      <c r="I39" s="134">
        <v>7.0350800000000007</v>
      </c>
      <c r="J39" s="134">
        <v>7.4588800000000006</v>
      </c>
      <c r="K39" s="137">
        <f t="shared" ref="K39:K41" si="4">I39-J39</f>
        <v>-0.42379999999999995</v>
      </c>
    </row>
    <row r="40" spans="1:11" ht="12.6" customHeight="1">
      <c r="A40" s="95" t="s">
        <v>720</v>
      </c>
      <c r="C40" s="134">
        <f>17*0.9075</f>
        <v>15.4275</v>
      </c>
      <c r="E40" s="134">
        <v>9.6487200000000009</v>
      </c>
      <c r="F40" s="134">
        <v>7.5938999999999997</v>
      </c>
      <c r="G40" s="134">
        <f>E40-F40</f>
        <v>2.0548200000000012</v>
      </c>
      <c r="I40" s="134">
        <v>29.666</v>
      </c>
      <c r="J40" s="134">
        <v>28.733640000000001</v>
      </c>
      <c r="K40" s="134">
        <f t="shared" si="4"/>
        <v>0.93235999999999919</v>
      </c>
    </row>
    <row r="41" spans="1:11" ht="12.6" customHeight="1">
      <c r="A41" s="136" t="s">
        <v>23</v>
      </c>
      <c r="C41" s="138">
        <f>SUM(C38:C40)</f>
        <v>213.35325</v>
      </c>
      <c r="E41" s="138">
        <f>SUM(E38:E39)</f>
        <v>187.07795999999999</v>
      </c>
      <c r="F41" s="138">
        <f>SUM(F38:F39)</f>
        <v>182.52161999999998</v>
      </c>
      <c r="G41" s="138">
        <f t="shared" ref="G41" si="5">E41-F41</f>
        <v>4.5563400000000058</v>
      </c>
      <c r="I41" s="145">
        <f>SUM(I38:I40)</f>
        <v>179.86071999999999</v>
      </c>
      <c r="J41" s="145">
        <f>SUM(J38:J40)</f>
        <v>177.06363999999999</v>
      </c>
      <c r="K41" s="145">
        <f t="shared" si="4"/>
        <v>2.797079999999994</v>
      </c>
    </row>
    <row r="42" spans="1:11" ht="12.75" customHeight="1">
      <c r="A42" s="64"/>
      <c r="C42" s="64"/>
    </row>
    <row r="43" spans="1:11" ht="12.6" customHeight="1">
      <c r="A43" s="64" t="s">
        <v>859</v>
      </c>
      <c r="B43" s="64"/>
      <c r="C43" s="64"/>
      <c r="D43" s="64"/>
    </row>
    <row r="44" spans="1:11" ht="12.6" customHeight="1">
      <c r="A44" s="64"/>
      <c r="C44" s="64"/>
    </row>
    <row r="45" spans="1:11" ht="12.6" customHeight="1">
      <c r="A45" s="135"/>
      <c r="C45" s="135">
        <v>2020</v>
      </c>
      <c r="E45" s="181">
        <v>2019</v>
      </c>
      <c r="F45" s="182"/>
      <c r="G45" s="183"/>
      <c r="I45" s="181">
        <v>2018</v>
      </c>
      <c r="J45" s="182"/>
      <c r="K45" s="183"/>
    </row>
    <row r="46" spans="1:11" ht="12.6" customHeight="1">
      <c r="A46" s="135"/>
      <c r="C46" s="135" t="s">
        <v>717</v>
      </c>
      <c r="E46" s="135" t="s">
        <v>716</v>
      </c>
      <c r="F46" s="135" t="s">
        <v>717</v>
      </c>
      <c r="G46" s="135" t="s">
        <v>714</v>
      </c>
      <c r="I46" s="135" t="s">
        <v>716</v>
      </c>
      <c r="J46" s="135" t="s">
        <v>717</v>
      </c>
      <c r="K46" s="135" t="s">
        <v>714</v>
      </c>
    </row>
    <row r="47" spans="1:11" ht="12.6" customHeight="1">
      <c r="A47" s="95" t="s">
        <v>10</v>
      </c>
      <c r="C47" s="134">
        <v>0</v>
      </c>
      <c r="E47" s="134">
        <v>0.296736</v>
      </c>
      <c r="F47" s="134">
        <v>0</v>
      </c>
      <c r="G47" s="134">
        <f>E47-F47</f>
        <v>0.296736</v>
      </c>
      <c r="I47" s="134">
        <v>0</v>
      </c>
      <c r="J47" s="134">
        <v>9.6376685999999989E-2</v>
      </c>
      <c r="K47" s="137">
        <f>I47-J47</f>
        <v>-9.6376685999999989E-2</v>
      </c>
    </row>
    <row r="48" spans="1:11" ht="12.6" customHeight="1">
      <c r="A48" s="95" t="s">
        <v>11</v>
      </c>
      <c r="C48" s="134">
        <v>0</v>
      </c>
      <c r="E48" s="134">
        <v>0</v>
      </c>
      <c r="F48" s="134">
        <v>0</v>
      </c>
      <c r="G48" s="134">
        <f t="shared" ref="G48:G63" si="6">E48-F48</f>
        <v>0</v>
      </c>
      <c r="I48" s="134">
        <v>0</v>
      </c>
      <c r="J48" s="134">
        <v>4.8295813999999999E-2</v>
      </c>
      <c r="K48" s="137">
        <f t="shared" ref="K48:K63" si="7">I48-J48</f>
        <v>-4.8295813999999999E-2</v>
      </c>
    </row>
    <row r="49" spans="1:11" ht="12.6" customHeight="1">
      <c r="A49" s="95" t="s">
        <v>711</v>
      </c>
      <c r="C49" s="134">
        <v>0</v>
      </c>
      <c r="E49" s="134">
        <v>4.1920704000000003E-2</v>
      </c>
      <c r="F49" s="134">
        <v>4.1807995999999993E-2</v>
      </c>
      <c r="G49" s="134">
        <f t="shared" si="6"/>
        <v>1.1270800000000997E-4</v>
      </c>
      <c r="I49" s="134">
        <v>0</v>
      </c>
      <c r="J49" s="134">
        <v>0</v>
      </c>
      <c r="K49" s="134">
        <f t="shared" si="7"/>
        <v>0</v>
      </c>
    </row>
    <row r="50" spans="1:11" ht="12.6" customHeight="1">
      <c r="A50" s="95" t="s">
        <v>712</v>
      </c>
      <c r="C50" s="134">
        <v>0.229642875</v>
      </c>
      <c r="E50" s="134">
        <v>0.78236694399999995</v>
      </c>
      <c r="F50" s="134">
        <v>0.13967570799999998</v>
      </c>
      <c r="G50" s="134">
        <f t="shared" si="6"/>
        <v>0.642691236</v>
      </c>
      <c r="I50" s="134">
        <v>1.5219685599999999</v>
      </c>
      <c r="J50" s="134">
        <v>0.73359704599999997</v>
      </c>
      <c r="K50" s="134">
        <f t="shared" si="7"/>
        <v>0.78837151399999994</v>
      </c>
    </row>
    <row r="51" spans="1:11" ht="12.6" customHeight="1">
      <c r="A51" s="95" t="s">
        <v>57</v>
      </c>
      <c r="C51" s="134">
        <v>0</v>
      </c>
      <c r="E51" s="134">
        <v>0</v>
      </c>
      <c r="F51" s="134">
        <v>7.0515031999999991E-2</v>
      </c>
      <c r="G51" s="137">
        <f t="shared" si="6"/>
        <v>-7.0515031999999991E-2</v>
      </c>
      <c r="I51" s="134">
        <v>0</v>
      </c>
      <c r="J51" s="134">
        <v>0</v>
      </c>
      <c r="K51" s="134">
        <f t="shared" si="7"/>
        <v>0</v>
      </c>
    </row>
    <row r="52" spans="1:11" ht="12.6" customHeight="1">
      <c r="A52" s="95" t="s">
        <v>12</v>
      </c>
      <c r="C52" s="134">
        <v>0.39471712499999995</v>
      </c>
      <c r="E52" s="134">
        <v>0.83184092800000009</v>
      </c>
      <c r="F52" s="134">
        <v>0.54176010399999996</v>
      </c>
      <c r="G52" s="134">
        <f t="shared" si="6"/>
        <v>0.29008082400000013</v>
      </c>
      <c r="I52" s="134">
        <v>0.39924527999999998</v>
      </c>
      <c r="J52" s="134">
        <v>0.247563582</v>
      </c>
      <c r="K52" s="134">
        <f t="shared" si="7"/>
        <v>0.15168169799999998</v>
      </c>
    </row>
    <row r="53" spans="1:11" ht="12.6" customHeight="1">
      <c r="A53" s="95" t="s">
        <v>13</v>
      </c>
      <c r="C53" s="134">
        <v>0.65572319999999995</v>
      </c>
      <c r="E53" s="134">
        <v>0.74083289600000002</v>
      </c>
      <c r="F53" s="134">
        <v>5.0341324E-2</v>
      </c>
      <c r="G53" s="134">
        <f t="shared" si="6"/>
        <v>0.690491572</v>
      </c>
      <c r="I53" s="134">
        <v>0.99136015999999982</v>
      </c>
      <c r="J53" s="134">
        <v>0.62514227299999992</v>
      </c>
      <c r="K53" s="134">
        <f t="shared" si="7"/>
        <v>0.36621788699999991</v>
      </c>
    </row>
    <row r="54" spans="1:11" ht="12.6" customHeight="1">
      <c r="A54" s="95" t="s">
        <v>15</v>
      </c>
      <c r="C54" s="134">
        <v>0</v>
      </c>
      <c r="E54" s="134">
        <v>0</v>
      </c>
      <c r="F54" s="134">
        <v>0</v>
      </c>
      <c r="G54" s="134">
        <f t="shared" si="6"/>
        <v>0</v>
      </c>
      <c r="I54" s="134">
        <v>7.4578560000000002E-2</v>
      </c>
      <c r="J54" s="134">
        <v>0.10298201899999999</v>
      </c>
      <c r="K54" s="137">
        <f t="shared" si="7"/>
        <v>-2.8403458999999992E-2</v>
      </c>
    </row>
    <row r="55" spans="1:11" ht="12.6" customHeight="1">
      <c r="A55" s="95" t="s">
        <v>16</v>
      </c>
      <c r="C55" s="134">
        <v>0.63044932500000006</v>
      </c>
      <c r="E55" s="134">
        <v>0.39939766399999999</v>
      </c>
      <c r="F55" s="134">
        <v>3.6108281719999997</v>
      </c>
      <c r="G55" s="137">
        <f t="shared" si="6"/>
        <v>-3.2114305079999999</v>
      </c>
      <c r="I55" s="134">
        <v>1.10897416</v>
      </c>
      <c r="J55" s="134">
        <v>1.1791056759999998</v>
      </c>
      <c r="K55" s="137">
        <f t="shared" si="7"/>
        <v>-7.0131515999999783E-2</v>
      </c>
    </row>
    <row r="56" spans="1:11" ht="12.6" customHeight="1">
      <c r="A56" s="95" t="s">
        <v>857</v>
      </c>
      <c r="C56" s="134">
        <v>0</v>
      </c>
      <c r="E56" s="134">
        <v>0</v>
      </c>
      <c r="F56" s="134">
        <v>0</v>
      </c>
      <c r="G56" s="134">
        <f t="shared" si="6"/>
        <v>0</v>
      </c>
      <c r="I56" s="134">
        <v>0</v>
      </c>
      <c r="J56" s="134">
        <v>0.14054726699999998</v>
      </c>
      <c r="K56" s="137">
        <f t="shared" si="7"/>
        <v>-0.14054726699999998</v>
      </c>
    </row>
    <row r="57" spans="1:11" ht="12.6" customHeight="1">
      <c r="A57" s="95" t="s">
        <v>18</v>
      </c>
      <c r="C57" s="134">
        <v>0</v>
      </c>
      <c r="E57" s="134">
        <v>0.40340809599999994</v>
      </c>
      <c r="F57" s="134">
        <v>0</v>
      </c>
      <c r="G57" s="134">
        <f t="shared" si="6"/>
        <v>0.40340809599999994</v>
      </c>
      <c r="I57" s="134">
        <v>1.2931724399999998</v>
      </c>
      <c r="J57" s="134">
        <v>5.5802249999999998E-2</v>
      </c>
      <c r="K57" s="134">
        <f t="shared" si="7"/>
        <v>1.2373701899999998</v>
      </c>
    </row>
    <row r="58" spans="1:11" ht="12.6" customHeight="1">
      <c r="A58" s="95" t="s">
        <v>858</v>
      </c>
      <c r="C58" s="134">
        <v>0</v>
      </c>
      <c r="E58" s="134">
        <v>0</v>
      </c>
      <c r="F58" s="134">
        <v>6.5442836000000004E-2</v>
      </c>
      <c r="G58" s="137">
        <f t="shared" si="6"/>
        <v>-6.5442836000000004E-2</v>
      </c>
      <c r="I58" s="134">
        <v>0.22892632000000002</v>
      </c>
      <c r="J58" s="134">
        <v>0</v>
      </c>
      <c r="K58" s="134">
        <f t="shared" si="7"/>
        <v>0.22892632000000002</v>
      </c>
    </row>
    <row r="59" spans="1:11" ht="12.6" customHeight="1">
      <c r="A59" s="95" t="s">
        <v>20</v>
      </c>
      <c r="C59" s="134">
        <v>0</v>
      </c>
      <c r="E59" s="134">
        <v>0.136372672</v>
      </c>
      <c r="F59" s="134">
        <v>0</v>
      </c>
      <c r="G59" s="134">
        <f t="shared" si="6"/>
        <v>0.136372672</v>
      </c>
      <c r="I59" s="134">
        <v>0</v>
      </c>
      <c r="J59" s="134">
        <v>0</v>
      </c>
      <c r="K59" s="134">
        <f t="shared" si="7"/>
        <v>0</v>
      </c>
    </row>
    <row r="60" spans="1:11" ht="12.6" customHeight="1">
      <c r="A60" s="95" t="s">
        <v>715</v>
      </c>
      <c r="C60" s="134">
        <v>0</v>
      </c>
      <c r="E60" s="134">
        <v>0</v>
      </c>
      <c r="F60" s="134">
        <v>4.2914495999999996E-2</v>
      </c>
      <c r="G60" s="137">
        <f t="shared" si="6"/>
        <v>-4.2914495999999996E-2</v>
      </c>
      <c r="I60" s="134">
        <v>0</v>
      </c>
      <c r="J60" s="134">
        <v>0</v>
      </c>
      <c r="K60" s="134">
        <f t="shared" si="7"/>
        <v>0</v>
      </c>
    </row>
    <row r="61" spans="1:11" ht="12.6" customHeight="1">
      <c r="A61" s="95" t="s">
        <v>573</v>
      </c>
      <c r="C61" s="134">
        <v>0</v>
      </c>
      <c r="E61" s="134">
        <v>6.5147040000000003E-2</v>
      </c>
      <c r="F61" s="134">
        <v>7.2568696000000002E-2</v>
      </c>
      <c r="G61" s="137">
        <f t="shared" si="6"/>
        <v>-7.4216559999999987E-3</v>
      </c>
      <c r="I61" s="134">
        <v>1.322832E-2</v>
      </c>
      <c r="J61" s="134">
        <v>0</v>
      </c>
      <c r="K61" s="134">
        <f t="shared" si="7"/>
        <v>1.322832E-2</v>
      </c>
    </row>
    <row r="62" spans="1:11" ht="12.6" customHeight="1">
      <c r="A62" s="95" t="s">
        <v>713</v>
      </c>
      <c r="C62" s="134">
        <v>0.44708894999999998</v>
      </c>
      <c r="E62" s="134">
        <v>1.1528463359999999</v>
      </c>
      <c r="F62" s="134">
        <v>0.88260636400000003</v>
      </c>
      <c r="G62" s="134">
        <f t="shared" si="6"/>
        <v>0.27023997199999983</v>
      </c>
      <c r="I62" s="134">
        <v>2.1163749599999999</v>
      </c>
      <c r="J62" s="134">
        <v>1.78955749</v>
      </c>
      <c r="K62" s="134">
        <f t="shared" si="7"/>
        <v>0.32681746999999994</v>
      </c>
    </row>
    <row r="63" spans="1:11" ht="12.6" customHeight="1">
      <c r="A63" s="136" t="s">
        <v>45</v>
      </c>
      <c r="C63" s="138">
        <f>SUM(C47:C62)</f>
        <v>2.3576214750000002</v>
      </c>
      <c r="E63" s="138">
        <v>4.8508692799999995</v>
      </c>
      <c r="F63" s="138">
        <v>5.518460728</v>
      </c>
      <c r="G63" s="139">
        <f t="shared" si="6"/>
        <v>-0.66759144800000048</v>
      </c>
      <c r="I63" s="138">
        <v>7.7478287599999982</v>
      </c>
      <c r="J63" s="138">
        <v>5.018970103</v>
      </c>
      <c r="K63" s="138">
        <f t="shared" si="7"/>
        <v>2.7288586569999982</v>
      </c>
    </row>
    <row r="65" spans="1:8" ht="12.6" customHeight="1">
      <c r="A65" s="7" t="s">
        <v>1134</v>
      </c>
      <c r="C65" s="148"/>
    </row>
    <row r="66" spans="1:8" ht="12.6" customHeight="1">
      <c r="G66" s="8"/>
      <c r="H66" s="8"/>
    </row>
    <row r="68" spans="1:8" ht="12.6" customHeight="1">
      <c r="G68" s="58"/>
    </row>
    <row r="69" spans="1:8" ht="12.6" customHeight="1">
      <c r="G69" s="58"/>
    </row>
    <row r="70" spans="1:8" ht="12.6" customHeight="1">
      <c r="G70" s="58"/>
    </row>
    <row r="71" spans="1:8" ht="12.6" customHeight="1">
      <c r="G71" s="58"/>
    </row>
    <row r="72" spans="1:8" ht="12.6" customHeight="1">
      <c r="G72" s="58"/>
    </row>
    <row r="73" spans="1:8" ht="12.6" customHeight="1">
      <c r="F73" s="58"/>
      <c r="G73" s="58"/>
    </row>
    <row r="74" spans="1:8" ht="12.6" customHeight="1">
      <c r="F74" s="58"/>
      <c r="G74" s="58"/>
    </row>
    <row r="75" spans="1:8" ht="12.6" customHeight="1">
      <c r="F75" s="58"/>
      <c r="G75" s="58"/>
    </row>
    <row r="76" spans="1:8" ht="12.6" customHeight="1">
      <c r="F76" s="58"/>
      <c r="G76" s="58"/>
    </row>
    <row r="77" spans="1:8" ht="12.6" customHeight="1">
      <c r="F77" s="58"/>
      <c r="G77" s="58"/>
      <c r="H77" s="59"/>
    </row>
    <row r="78" spans="1:8" ht="12.6" customHeight="1">
      <c r="F78" s="58"/>
      <c r="G78" s="58"/>
      <c r="H78" s="59"/>
    </row>
    <row r="79" spans="1:8" ht="12.6" customHeight="1">
      <c r="E79" s="58"/>
      <c r="F79" s="58"/>
      <c r="G79" s="58"/>
      <c r="H79" s="59"/>
    </row>
  </sheetData>
  <mergeCells count="8">
    <mergeCell ref="E13:G13"/>
    <mergeCell ref="I13:K13"/>
    <mergeCell ref="E45:G45"/>
    <mergeCell ref="I45:K45"/>
    <mergeCell ref="E36:G36"/>
    <mergeCell ref="I36:K36"/>
    <mergeCell ref="E27:G27"/>
    <mergeCell ref="I27:K27"/>
  </mergeCells>
  <phoneticPr fontId="0" type="noConversion"/>
  <pageMargins left="0.75" right="0.75" top="1" bottom="1" header="0.5" footer="0.5"/>
  <pageSetup scale="47" orientation="landscape" horizontalDpi="1200" verticalDpi="1200" r:id="rId1"/>
  <headerFooter alignWithMargins="0"/>
  <ignoredErrors>
    <ignoredError sqref="E41:F4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W96"/>
  <sheetViews>
    <sheetView tabSelected="1" topLeftCell="A21" zoomScale="87" zoomScaleNormal="100" workbookViewId="0">
      <selection activeCell="E53" sqref="E53"/>
    </sheetView>
  </sheetViews>
  <sheetFormatPr defaultColWidth="8.85546875" defaultRowHeight="12.6" customHeight="1"/>
  <cols>
    <col min="1" max="1" width="13.42578125" style="9" customWidth="1"/>
    <col min="2" max="3" width="7.5703125" style="9" customWidth="1"/>
    <col min="4" max="6" width="7.5703125" style="150" customWidth="1"/>
    <col min="7" max="11" width="7.5703125" style="9" customWidth="1"/>
    <col min="12" max="51" width="7.42578125" style="9" customWidth="1"/>
    <col min="52" max="16384" width="8.85546875" style="9"/>
  </cols>
  <sheetData>
    <row r="8" spans="1:14" ht="12.6" customHeight="1">
      <c r="A8" s="77" t="s">
        <v>37</v>
      </c>
      <c r="B8" s="8"/>
      <c r="C8" s="8"/>
      <c r="D8" s="149"/>
      <c r="E8" s="149"/>
      <c r="F8" s="149"/>
      <c r="G8" s="8"/>
      <c r="H8" s="8"/>
      <c r="I8" s="8"/>
      <c r="J8" s="8"/>
      <c r="K8" s="8"/>
      <c r="L8" s="8"/>
      <c r="M8" s="8"/>
      <c r="N8" s="8"/>
    </row>
    <row r="9" spans="1:14" ht="12.6" customHeight="1">
      <c r="A9" s="10" t="s">
        <v>3</v>
      </c>
      <c r="B9" s="8"/>
      <c r="C9" s="8"/>
      <c r="D9" s="149"/>
      <c r="E9" s="149"/>
      <c r="F9" s="149"/>
      <c r="G9" s="8"/>
      <c r="H9" s="8"/>
      <c r="I9" s="8"/>
      <c r="J9" s="8"/>
      <c r="K9" s="10"/>
      <c r="L9" s="8"/>
      <c r="M9" s="8"/>
      <c r="N9" s="8"/>
    </row>
    <row r="10" spans="1:14" ht="12.6" customHeight="1">
      <c r="B10" s="8"/>
      <c r="C10" s="8"/>
      <c r="D10" s="149"/>
      <c r="E10" s="149"/>
      <c r="F10" s="149"/>
      <c r="G10" s="8"/>
      <c r="H10" s="8"/>
      <c r="I10" s="8"/>
      <c r="J10" s="8"/>
    </row>
    <row r="11" spans="1:14" ht="12.6" customHeight="1">
      <c r="A11" s="60" t="s">
        <v>777</v>
      </c>
      <c r="B11" s="8"/>
      <c r="C11" s="8"/>
      <c r="D11" s="149"/>
      <c r="E11" s="149"/>
      <c r="F11" s="149"/>
      <c r="G11" s="8"/>
      <c r="H11" s="8"/>
      <c r="I11" s="8"/>
    </row>
    <row r="12" spans="1:14" ht="12.6" customHeight="1">
      <c r="A12" s="11"/>
      <c r="B12" s="12"/>
      <c r="C12" s="12"/>
      <c r="D12" s="152"/>
      <c r="E12" s="152"/>
      <c r="F12" s="152"/>
    </row>
    <row r="13" spans="1:14" ht="12.6" customHeight="1">
      <c r="A13" s="13"/>
      <c r="B13" s="65" t="s">
        <v>4</v>
      </c>
      <c r="C13" s="65" t="s">
        <v>5</v>
      </c>
      <c r="D13" s="65" t="s">
        <v>6</v>
      </c>
      <c r="E13" s="14" t="s">
        <v>7</v>
      </c>
      <c r="F13" s="14" t="s">
        <v>55</v>
      </c>
    </row>
    <row r="14" spans="1:14" ht="12.6" customHeight="1">
      <c r="A14" s="16">
        <v>2010</v>
      </c>
      <c r="B14" s="17">
        <v>75.535722510000014</v>
      </c>
      <c r="C14" s="17">
        <v>32.558042675000003</v>
      </c>
      <c r="D14" s="17">
        <v>110.66711368279995</v>
      </c>
      <c r="E14" s="17">
        <v>159.19152970110002</v>
      </c>
      <c r="F14" s="66">
        <f t="shared" ref="F14:F24" si="0">SUM(B14:E14)</f>
        <v>377.95240856890001</v>
      </c>
    </row>
    <row r="15" spans="1:14" ht="12" customHeight="1">
      <c r="A15" s="16">
        <v>2011</v>
      </c>
      <c r="B15" s="17">
        <v>115.16213581899997</v>
      </c>
      <c r="C15" s="17">
        <v>67.333205448149968</v>
      </c>
      <c r="D15" s="17">
        <v>57.141195920000001</v>
      </c>
      <c r="E15" s="17">
        <v>137.16346119770009</v>
      </c>
      <c r="F15" s="66">
        <f t="shared" si="0"/>
        <v>376.79999838485003</v>
      </c>
    </row>
    <row r="16" spans="1:14" ht="12" customHeight="1">
      <c r="A16" s="16">
        <v>2012</v>
      </c>
      <c r="B16" s="17">
        <v>64.278571482800004</v>
      </c>
      <c r="C16" s="17">
        <v>67.706679582299984</v>
      </c>
      <c r="D16" s="17">
        <v>61.975526428499975</v>
      </c>
      <c r="E16" s="17">
        <v>63.863444343709979</v>
      </c>
      <c r="F16" s="66">
        <f t="shared" si="0"/>
        <v>257.82422183730995</v>
      </c>
    </row>
    <row r="17" spans="1:13" ht="12" customHeight="1">
      <c r="A17" s="16">
        <v>2013</v>
      </c>
      <c r="B17" s="17">
        <v>32.751740779999992</v>
      </c>
      <c r="C17" s="17">
        <v>53.216803661699998</v>
      </c>
      <c r="D17" s="17">
        <v>38.378829402799987</v>
      </c>
      <c r="E17" s="17">
        <v>56.425475754800054</v>
      </c>
      <c r="F17" s="66">
        <f t="shared" si="0"/>
        <v>180.77284959930003</v>
      </c>
    </row>
    <row r="18" spans="1:13" ht="12" customHeight="1">
      <c r="A18" s="16">
        <v>2014</v>
      </c>
      <c r="B18" s="17">
        <v>19.979599999999994</v>
      </c>
      <c r="C18" s="17">
        <v>99.499099999999999</v>
      </c>
      <c r="D18" s="17">
        <v>37.82880000000003</v>
      </c>
      <c r="E18" s="17">
        <v>59.810800000000022</v>
      </c>
      <c r="F18" s="66">
        <f t="shared" si="0"/>
        <v>217.11830000000003</v>
      </c>
    </row>
    <row r="19" spans="1:13" ht="12" customHeight="1">
      <c r="A19" s="16">
        <v>2015</v>
      </c>
      <c r="B19" s="17">
        <v>35.745800000000003</v>
      </c>
      <c r="C19" s="17">
        <v>50.305000000000014</v>
      </c>
      <c r="D19" s="17">
        <v>57.828999999999979</v>
      </c>
      <c r="E19" s="17">
        <v>72.763499999999965</v>
      </c>
      <c r="F19" s="66">
        <f t="shared" si="0"/>
        <v>216.64329999999995</v>
      </c>
    </row>
    <row r="20" spans="1:13" ht="12" customHeight="1">
      <c r="A20" s="16">
        <v>2016</v>
      </c>
      <c r="B20" s="17">
        <v>57.01509999999999</v>
      </c>
      <c r="C20" s="17">
        <v>75.822900000000033</v>
      </c>
      <c r="D20" s="17">
        <v>46.592199999999991</v>
      </c>
      <c r="E20" s="17">
        <v>60.126700000000049</v>
      </c>
      <c r="F20" s="66">
        <f t="shared" si="0"/>
        <v>239.55690000000007</v>
      </c>
    </row>
    <row r="21" spans="1:13" ht="12" customHeight="1">
      <c r="A21" s="16">
        <v>2017</v>
      </c>
      <c r="B21" s="17">
        <v>40.218899999999998</v>
      </c>
      <c r="C21" s="17">
        <v>73.030900000000003</v>
      </c>
      <c r="D21" s="17">
        <v>49.139599999999987</v>
      </c>
      <c r="E21" s="17">
        <v>74.098400000000012</v>
      </c>
      <c r="F21" s="66">
        <f t="shared" si="0"/>
        <v>236.48779999999999</v>
      </c>
    </row>
    <row r="22" spans="1:13" ht="12" customHeight="1">
      <c r="A22" s="16">
        <v>2018</v>
      </c>
      <c r="B22" s="17">
        <v>58.485600000000005</v>
      </c>
      <c r="C22" s="17">
        <v>68.085899999999995</v>
      </c>
      <c r="D22" s="17">
        <v>54.5075</v>
      </c>
      <c r="E22" s="17">
        <v>88.588300000000004</v>
      </c>
      <c r="F22" s="66">
        <f t="shared" si="0"/>
        <v>269.66730000000001</v>
      </c>
    </row>
    <row r="23" spans="1:13" ht="12" customHeight="1">
      <c r="A23" s="16">
        <v>2019</v>
      </c>
      <c r="B23" s="17">
        <v>32.358528051599997</v>
      </c>
      <c r="C23" s="17">
        <v>60.725694838170099</v>
      </c>
      <c r="D23" s="17">
        <v>40.439666260999999</v>
      </c>
      <c r="E23" s="156">
        <v>87.362966354062536</v>
      </c>
      <c r="F23" s="66">
        <f t="shared" si="0"/>
        <v>220.88685550483265</v>
      </c>
      <c r="G23" s="58"/>
    </row>
    <row r="24" spans="1:13" ht="12" customHeight="1">
      <c r="A24" s="16">
        <v>2020</v>
      </c>
      <c r="B24" s="17">
        <v>39.695</v>
      </c>
      <c r="C24" s="17">
        <v>49.248000000000005</v>
      </c>
      <c r="D24" s="17">
        <v>40.257000000000005</v>
      </c>
      <c r="E24" s="17">
        <v>65.5</v>
      </c>
      <c r="F24" s="66">
        <f t="shared" si="0"/>
        <v>194.70000000000002</v>
      </c>
      <c r="G24" s="58"/>
    </row>
    <row r="25" spans="1:13" ht="12.6" customHeight="1">
      <c r="A25" s="10"/>
      <c r="B25" s="19"/>
      <c r="C25" s="20"/>
      <c r="D25" s="157"/>
      <c r="E25" s="157"/>
      <c r="F25" s="157"/>
      <c r="G25" s="20"/>
      <c r="H25" s="20"/>
      <c r="I25" s="20"/>
    </row>
    <row r="26" spans="1:13" ht="12.6" customHeight="1">
      <c r="A26" s="60" t="s">
        <v>778</v>
      </c>
      <c r="B26" s="19"/>
      <c r="C26" s="19"/>
      <c r="D26" s="19"/>
      <c r="E26" s="19"/>
      <c r="F26" s="19"/>
      <c r="G26" s="19"/>
      <c r="H26" s="19"/>
      <c r="I26" s="10"/>
      <c r="K26" s="8"/>
      <c r="L26" s="8"/>
      <c r="M26" s="8"/>
    </row>
    <row r="27" spans="1:13" ht="12.6" customHeight="1">
      <c r="L27" s="8"/>
    </row>
    <row r="28" spans="1:13" ht="12.6" customHeight="1">
      <c r="A28" s="13"/>
      <c r="B28" s="97" t="s">
        <v>570</v>
      </c>
      <c r="C28" s="97" t="s">
        <v>864</v>
      </c>
      <c r="D28" s="97" t="s">
        <v>905</v>
      </c>
      <c r="E28" s="97" t="s">
        <v>906</v>
      </c>
      <c r="F28" s="100" t="s">
        <v>55</v>
      </c>
      <c r="H28" s="100" t="s">
        <v>412</v>
      </c>
      <c r="I28" s="100" t="s">
        <v>413</v>
      </c>
      <c r="J28" s="100" t="s">
        <v>414</v>
      </c>
      <c r="K28" s="100" t="s">
        <v>415</v>
      </c>
      <c r="L28" s="100" t="s">
        <v>55</v>
      </c>
    </row>
    <row r="29" spans="1:13" ht="12.6" customHeight="1">
      <c r="A29" s="16" t="s">
        <v>95</v>
      </c>
      <c r="B29" s="98">
        <v>22.536999999999999</v>
      </c>
      <c r="C29" s="98">
        <v>14.082000000000001</v>
      </c>
      <c r="D29" s="98">
        <v>18.888000000000002</v>
      </c>
      <c r="E29" s="98">
        <v>25.9</v>
      </c>
      <c r="F29" s="96">
        <f>SUM(B29:E29)</f>
        <v>81.407000000000011</v>
      </c>
      <c r="H29" s="98">
        <v>16.477599999999999</v>
      </c>
      <c r="I29" s="98">
        <v>27.699300000000001</v>
      </c>
      <c r="J29" s="98">
        <v>31.086000000000002</v>
      </c>
      <c r="K29" s="101">
        <v>43.898992178997119</v>
      </c>
      <c r="L29" s="96">
        <f>SUM(H29:K29)</f>
        <v>119.16189217899712</v>
      </c>
    </row>
    <row r="30" spans="1:13" ht="12.6" customHeight="1">
      <c r="A30" s="16" t="s">
        <v>60</v>
      </c>
      <c r="B30" s="98">
        <v>17.158000000000001</v>
      </c>
      <c r="C30" s="98">
        <v>35.165999999999997</v>
      </c>
      <c r="D30" s="98">
        <v>21.376999999999999</v>
      </c>
      <c r="E30" s="98">
        <v>39.6</v>
      </c>
      <c r="F30" s="96">
        <f>SUM(B30:E30)</f>
        <v>113.30099999999999</v>
      </c>
      <c r="H30" s="98">
        <v>15.881599999999997</v>
      </c>
      <c r="I30" s="98">
        <v>33.026800000000009</v>
      </c>
      <c r="J30" s="98">
        <v>9.3549000000000007</v>
      </c>
      <c r="K30" s="98">
        <v>43.463974175065403</v>
      </c>
      <c r="L30" s="96">
        <f>SUM(H30:K30)</f>
        <v>101.72727417506542</v>
      </c>
    </row>
    <row r="31" spans="1:13" ht="12.6" customHeight="1">
      <c r="A31" s="76" t="s">
        <v>23</v>
      </c>
      <c r="B31" s="99">
        <f>B42</f>
        <v>39.695</v>
      </c>
      <c r="C31" s="99">
        <f>C42</f>
        <v>49.248000000000005</v>
      </c>
      <c r="D31" s="99">
        <f>D42</f>
        <v>40.257000000000005</v>
      </c>
      <c r="E31" s="99">
        <f>SUM(E29:E30)</f>
        <v>65.5</v>
      </c>
      <c r="F31" s="96">
        <f>SUM(B31:E31)</f>
        <v>194.70000000000002</v>
      </c>
      <c r="H31" s="96">
        <v>32.359199999999994</v>
      </c>
      <c r="I31" s="96">
        <v>60.72610000000001</v>
      </c>
      <c r="J31" s="96">
        <v>40.440899999999999</v>
      </c>
      <c r="K31" s="96">
        <v>87.362966354062522</v>
      </c>
      <c r="L31" s="96">
        <f>SUM(H31:K31)</f>
        <v>220.88916635406252</v>
      </c>
    </row>
    <row r="33" spans="1:22" ht="12.6" customHeight="1">
      <c r="A33" s="60" t="s">
        <v>779</v>
      </c>
      <c r="B33" s="19"/>
      <c r="C33" s="19"/>
      <c r="D33" s="19"/>
      <c r="E33" s="19"/>
      <c r="F33" s="19"/>
      <c r="G33" s="19"/>
      <c r="H33" s="19"/>
      <c r="I33" s="10"/>
      <c r="K33" s="8"/>
    </row>
    <row r="34" spans="1:22" ht="12.6" customHeight="1">
      <c r="A34" s="21"/>
      <c r="B34" s="8"/>
      <c r="C34" s="8"/>
      <c r="D34" s="149"/>
      <c r="E34" s="149"/>
      <c r="F34" s="149"/>
      <c r="G34" s="8"/>
      <c r="H34" s="8"/>
      <c r="I34" s="8"/>
      <c r="J34" s="8"/>
      <c r="K34" s="8"/>
    </row>
    <row r="35" spans="1:22" ht="12.6" customHeight="1">
      <c r="A35" s="13"/>
      <c r="B35" s="14" t="s">
        <v>570</v>
      </c>
      <c r="C35" s="154" t="s">
        <v>864</v>
      </c>
      <c r="D35" s="154" t="s">
        <v>905</v>
      </c>
      <c r="E35" s="154" t="s">
        <v>906</v>
      </c>
      <c r="F35" s="154" t="s">
        <v>55</v>
      </c>
      <c r="H35" s="14" t="s">
        <v>412</v>
      </c>
      <c r="I35" s="14" t="s">
        <v>413</v>
      </c>
      <c r="J35" s="14" t="s">
        <v>414</v>
      </c>
      <c r="K35" s="14" t="s">
        <v>415</v>
      </c>
      <c r="L35" s="14" t="s">
        <v>55</v>
      </c>
    </row>
    <row r="36" spans="1:22" ht="12.6" customHeight="1">
      <c r="A36" s="16" t="s">
        <v>93</v>
      </c>
      <c r="B36" s="17">
        <v>6.14</v>
      </c>
      <c r="C36" s="17">
        <v>26.428000000000001</v>
      </c>
      <c r="D36" s="17">
        <v>8.9320000000000004</v>
      </c>
      <c r="E36" s="17">
        <v>28.9</v>
      </c>
      <c r="F36" s="66">
        <f t="shared" ref="F36:F42" si="1">SUM(B36:E36)</f>
        <v>70.400000000000006</v>
      </c>
      <c r="H36" s="17">
        <v>4.9833999999999996</v>
      </c>
      <c r="I36" s="17">
        <v>11.948499999999999</v>
      </c>
      <c r="J36" s="17">
        <v>14.046500000000002</v>
      </c>
      <c r="K36" s="17">
        <v>17.425509571036454</v>
      </c>
      <c r="L36" s="66">
        <f>SUM(H36:K36)</f>
        <v>48.403909571036451</v>
      </c>
    </row>
    <row r="37" spans="1:22" ht="12.6" customHeight="1">
      <c r="A37" s="16" t="s">
        <v>94</v>
      </c>
      <c r="B37" s="17">
        <v>5.8179999999999996</v>
      </c>
      <c r="C37" s="17">
        <v>4.2889999999999997</v>
      </c>
      <c r="D37" s="17">
        <v>4.9930000000000003</v>
      </c>
      <c r="E37" s="17">
        <v>7</v>
      </c>
      <c r="F37" s="66">
        <f t="shared" si="1"/>
        <v>22.1</v>
      </c>
      <c r="H37" s="17">
        <v>7.2532999999999967</v>
      </c>
      <c r="I37" s="17">
        <v>9.7043999999999961</v>
      </c>
      <c r="J37" s="17">
        <v>11.860299999999997</v>
      </c>
      <c r="K37" s="17">
        <v>10.714942999999989</v>
      </c>
      <c r="L37" s="66">
        <f>SUM(H37:K37)</f>
        <v>39.532942999999982</v>
      </c>
      <c r="M37" s="8"/>
      <c r="N37" s="8"/>
    </row>
    <row r="38" spans="1:22" ht="12.6" customHeight="1">
      <c r="A38" s="16" t="s">
        <v>8</v>
      </c>
      <c r="B38" s="17">
        <v>1.1240000000000001</v>
      </c>
      <c r="C38" s="17">
        <v>0</v>
      </c>
      <c r="D38" s="17">
        <v>0.67600000000000005</v>
      </c>
      <c r="E38" s="17">
        <v>0.6</v>
      </c>
      <c r="F38" s="66">
        <f t="shared" si="1"/>
        <v>2.4000000000000004</v>
      </c>
      <c r="H38" s="17">
        <v>5.5E-2</v>
      </c>
      <c r="I38" s="17">
        <v>2.4504000000000006</v>
      </c>
      <c r="J38" s="17">
        <v>1.4005000000000001</v>
      </c>
      <c r="K38" s="17">
        <v>1.943923782533578</v>
      </c>
      <c r="L38" s="66">
        <f>SUM(H38:K38)</f>
        <v>5.849823782533579</v>
      </c>
    </row>
    <row r="39" spans="1:22" ht="12.6" customHeight="1">
      <c r="A39" s="16" t="s">
        <v>9</v>
      </c>
      <c r="B39" s="17">
        <v>24.917000000000002</v>
      </c>
      <c r="C39" s="17">
        <v>17.084</v>
      </c>
      <c r="D39" s="17">
        <v>19.599</v>
      </c>
      <c r="E39" s="17">
        <v>19</v>
      </c>
      <c r="F39" s="66">
        <f t="shared" si="1"/>
        <v>80.600000000000009</v>
      </c>
      <c r="H39" s="17">
        <v>20.067500000000006</v>
      </c>
      <c r="I39" s="17">
        <v>34.152899999999988</v>
      </c>
      <c r="J39" s="17">
        <v>12.874799999999997</v>
      </c>
      <c r="K39" s="17">
        <v>36.988072997701842</v>
      </c>
      <c r="L39" s="66">
        <f>SUM(H39:K39)</f>
        <v>104.08327299770184</v>
      </c>
    </row>
    <row r="40" spans="1:22" ht="12.6" customHeight="1">
      <c r="A40" s="16" t="s">
        <v>59</v>
      </c>
      <c r="B40" s="17">
        <v>0</v>
      </c>
      <c r="C40" s="17">
        <v>0</v>
      </c>
      <c r="D40" s="17">
        <v>5.0999999999999996</v>
      </c>
      <c r="E40" s="17">
        <v>2.4</v>
      </c>
      <c r="F40" s="66">
        <f t="shared" si="1"/>
        <v>7.5</v>
      </c>
      <c r="H40" s="17">
        <v>0</v>
      </c>
      <c r="I40" s="17">
        <v>2.4699</v>
      </c>
      <c r="J40" s="17">
        <v>0.25879999999999997</v>
      </c>
      <c r="K40" s="17">
        <v>20.290517002790676</v>
      </c>
      <c r="L40" s="66">
        <f>SUM(H40:K40)</f>
        <v>23.019217002790676</v>
      </c>
    </row>
    <row r="41" spans="1:22" ht="12.6" customHeight="1">
      <c r="A41" s="95" t="s">
        <v>571</v>
      </c>
      <c r="B41" s="17">
        <v>1.696</v>
      </c>
      <c r="C41" s="17">
        <v>1.4470000000000001</v>
      </c>
      <c r="D41" s="17">
        <v>0.95699999999999996</v>
      </c>
      <c r="E41" s="17">
        <v>7.6</v>
      </c>
      <c r="F41" s="66">
        <f t="shared" si="1"/>
        <v>11.7</v>
      </c>
      <c r="H41" s="17"/>
      <c r="I41" s="17"/>
      <c r="J41" s="17"/>
      <c r="K41" s="17"/>
      <c r="L41" s="66"/>
    </row>
    <row r="42" spans="1:22" ht="12.6" customHeight="1">
      <c r="A42" s="76" t="s">
        <v>23</v>
      </c>
      <c r="B42" s="66">
        <f>SUM(B36:B41)</f>
        <v>39.695</v>
      </c>
      <c r="C42" s="66">
        <f>SUM(C36:C41)</f>
        <v>49.248000000000005</v>
      </c>
      <c r="D42" s="66">
        <f>SUM(D36:D41)</f>
        <v>40.257000000000005</v>
      </c>
      <c r="E42" s="66">
        <f>SUM(E36:E41)</f>
        <v>65.5</v>
      </c>
      <c r="F42" s="66">
        <f t="shared" si="1"/>
        <v>194.70000000000002</v>
      </c>
      <c r="H42" s="66">
        <f>SUM(H36:H41)</f>
        <v>32.359200000000001</v>
      </c>
      <c r="I42" s="66">
        <f t="shared" ref="I42:K42" si="2">SUM(I36:I41)</f>
        <v>60.726099999999988</v>
      </c>
      <c r="J42" s="66">
        <f t="shared" si="2"/>
        <v>40.440899999999992</v>
      </c>
      <c r="K42" s="66">
        <f t="shared" si="2"/>
        <v>87.362966354062536</v>
      </c>
      <c r="L42" s="66">
        <f>SUM(L36:L41)</f>
        <v>220.88916635406252</v>
      </c>
    </row>
    <row r="43" spans="1:22" ht="12.6" customHeight="1">
      <c r="B43" s="90"/>
      <c r="C43" s="90"/>
      <c r="D43" s="170"/>
      <c r="E43" s="170"/>
      <c r="F43" s="170"/>
      <c r="H43" s="58"/>
      <c r="I43" s="58"/>
      <c r="J43" s="58"/>
      <c r="N43" s="58"/>
      <c r="O43" s="58"/>
    </row>
    <row r="44" spans="1:22" ht="12.6" customHeight="1">
      <c r="A44" s="60" t="s">
        <v>780</v>
      </c>
      <c r="B44" s="19"/>
      <c r="C44" s="19"/>
      <c r="D44" s="19"/>
      <c r="E44" s="19"/>
      <c r="F44" s="19"/>
      <c r="H44" s="19"/>
      <c r="I44" s="19"/>
      <c r="J44" s="10"/>
      <c r="L44" s="8"/>
      <c r="M44" s="8"/>
      <c r="N44" s="8"/>
      <c r="R44" s="22"/>
      <c r="S44" s="22"/>
      <c r="T44" s="22"/>
      <c r="U44" s="22"/>
      <c r="V44" s="22"/>
    </row>
    <row r="45" spans="1:22" ht="12.6" customHeight="1">
      <c r="A45" s="23" t="s">
        <v>2</v>
      </c>
      <c r="B45" s="19"/>
      <c r="C45" s="19"/>
      <c r="D45" s="19"/>
      <c r="E45" s="19"/>
      <c r="F45" s="19"/>
      <c r="H45" s="19"/>
      <c r="I45" s="19"/>
      <c r="J45" s="19"/>
      <c r="L45" s="8"/>
      <c r="M45" s="8"/>
      <c r="N45" s="8"/>
      <c r="R45" s="22"/>
      <c r="S45" s="22"/>
      <c r="T45" s="22"/>
      <c r="U45" s="22"/>
      <c r="V45" s="22"/>
    </row>
    <row r="46" spans="1:22" ht="12.6" customHeight="1">
      <c r="A46" s="24"/>
      <c r="B46" s="100" t="s">
        <v>570</v>
      </c>
      <c r="C46" s="100" t="s">
        <v>864</v>
      </c>
      <c r="D46" s="100" t="s">
        <v>905</v>
      </c>
      <c r="E46" s="100" t="s">
        <v>906</v>
      </c>
      <c r="F46" s="154" t="s">
        <v>55</v>
      </c>
      <c r="H46" s="154" t="s">
        <v>412</v>
      </c>
      <c r="I46" s="154" t="s">
        <v>413</v>
      </c>
      <c r="J46" s="154" t="s">
        <v>414</v>
      </c>
      <c r="K46" s="154" t="s">
        <v>415</v>
      </c>
      <c r="L46" s="154" t="s">
        <v>55</v>
      </c>
      <c r="N46" s="22"/>
      <c r="O46" s="22"/>
      <c r="P46" s="22"/>
      <c r="Q46" s="22"/>
      <c r="R46" s="22"/>
    </row>
    <row r="47" spans="1:22" ht="12.6" customHeight="1">
      <c r="A47" s="25" t="s">
        <v>93</v>
      </c>
      <c r="B47" s="98">
        <v>46.858009463999998</v>
      </c>
      <c r="C47" s="98">
        <v>31.996159387999999</v>
      </c>
      <c r="D47" s="98">
        <v>57.090732934799988</v>
      </c>
      <c r="E47" s="98">
        <v>39.908985226500008</v>
      </c>
      <c r="F47" s="66">
        <f>SUM(B47:E47)</f>
        <v>175.85388701329998</v>
      </c>
      <c r="H47" s="17">
        <v>54.460318655400002</v>
      </c>
      <c r="I47" s="17">
        <v>69.829715502000013</v>
      </c>
      <c r="J47" s="17">
        <v>54.402451510764003</v>
      </c>
      <c r="K47" s="17">
        <v>57.780893381699997</v>
      </c>
      <c r="L47" s="66">
        <f>SUM(H47:K47)</f>
        <v>236.47337904986401</v>
      </c>
      <c r="N47" s="22"/>
      <c r="O47" s="22"/>
      <c r="P47" s="22"/>
      <c r="Q47" s="22"/>
      <c r="R47" s="22"/>
    </row>
    <row r="48" spans="1:22" ht="12.6" customHeight="1">
      <c r="A48" s="16" t="s">
        <v>40</v>
      </c>
      <c r="B48" s="98">
        <v>20.379743596799997</v>
      </c>
      <c r="C48" s="98">
        <v>17.558714227999996</v>
      </c>
      <c r="D48" s="98">
        <v>26.1192644349</v>
      </c>
      <c r="E48" s="98">
        <v>25.787400054000003</v>
      </c>
      <c r="F48" s="66">
        <f t="shared" ref="F48:F51" si="3">SUM(B48:E48)</f>
        <v>89.845122313700003</v>
      </c>
      <c r="H48" s="17">
        <v>32.172246356599999</v>
      </c>
      <c r="I48" s="17">
        <v>52.454125536600003</v>
      </c>
      <c r="J48" s="17">
        <v>34.055421907499998</v>
      </c>
      <c r="K48" s="17">
        <v>33.027457262999995</v>
      </c>
      <c r="L48" s="66">
        <f t="shared" ref="L48:L51" si="4">SUM(H48:K48)</f>
        <v>151.70925106370001</v>
      </c>
      <c r="N48" s="22"/>
      <c r="O48" s="22"/>
      <c r="P48" s="22"/>
      <c r="Q48" s="22"/>
      <c r="R48" s="22"/>
    </row>
    <row r="49" spans="1:18" ht="12.6" customHeight="1">
      <c r="A49" s="25" t="s">
        <v>44</v>
      </c>
      <c r="B49" s="98">
        <v>447.45915067428962</v>
      </c>
      <c r="C49" s="98">
        <v>705.81453958390398</v>
      </c>
      <c r="D49" s="98">
        <v>810.81009525400395</v>
      </c>
      <c r="E49" s="98">
        <v>895.17278287218596</v>
      </c>
      <c r="F49" s="66">
        <f t="shared" si="3"/>
        <v>2859.2565683843836</v>
      </c>
      <c r="H49" s="17">
        <v>166.4540284195684</v>
      </c>
      <c r="I49" s="17">
        <v>258.22846757533563</v>
      </c>
      <c r="J49" s="17">
        <v>439.62563861508067</v>
      </c>
      <c r="K49" s="17">
        <v>479.88553072401936</v>
      </c>
      <c r="L49" s="66">
        <f t="shared" si="4"/>
        <v>1344.193665334004</v>
      </c>
      <c r="N49" s="22"/>
      <c r="O49" s="22"/>
      <c r="P49" s="22"/>
      <c r="Q49" s="22"/>
      <c r="R49" s="22"/>
    </row>
    <row r="50" spans="1:18" ht="12.6" customHeight="1">
      <c r="A50" s="16" t="s">
        <v>42</v>
      </c>
      <c r="B50" s="98">
        <v>19.809645508799999</v>
      </c>
      <c r="C50" s="98">
        <v>8.2910124679999999</v>
      </c>
      <c r="D50" s="98">
        <v>9.7949334886999999</v>
      </c>
      <c r="E50" s="98">
        <v>14.108738513999999</v>
      </c>
      <c r="F50" s="66">
        <f t="shared" si="3"/>
        <v>52.0043299795</v>
      </c>
      <c r="H50" s="17">
        <v>16.324104007399999</v>
      </c>
      <c r="I50" s="17">
        <v>22.625201752199999</v>
      </c>
      <c r="J50" s="17">
        <v>19.426998074700002</v>
      </c>
      <c r="K50" s="17">
        <v>37.448594075400003</v>
      </c>
      <c r="L50" s="66">
        <f t="shared" si="4"/>
        <v>95.824897909699999</v>
      </c>
      <c r="N50" s="22"/>
      <c r="O50" s="22"/>
      <c r="P50" s="22"/>
      <c r="Q50" s="22"/>
      <c r="R50" s="22"/>
    </row>
    <row r="51" spans="1:18" ht="12.6" customHeight="1">
      <c r="A51" s="16" t="s">
        <v>43</v>
      </c>
      <c r="B51" s="98">
        <v>25.836959836800002</v>
      </c>
      <c r="C51" s="98">
        <v>14.530434348</v>
      </c>
      <c r="D51" s="98">
        <v>41.129538820400001</v>
      </c>
      <c r="E51" s="98">
        <v>91.642741456500005</v>
      </c>
      <c r="F51" s="66">
        <f t="shared" si="3"/>
        <v>173.1396744617</v>
      </c>
      <c r="H51" s="17">
        <v>28.841295418712004</v>
      </c>
      <c r="I51" s="17">
        <v>33.142661331900001</v>
      </c>
      <c r="J51" s="17">
        <v>31.006393489200004</v>
      </c>
      <c r="K51" s="17">
        <v>31.703182427700003</v>
      </c>
      <c r="L51" s="66">
        <f t="shared" si="4"/>
        <v>124.69353266751202</v>
      </c>
    </row>
    <row r="52" spans="1:18" ht="12.6" customHeight="1">
      <c r="A52" s="67" t="s">
        <v>23</v>
      </c>
      <c r="B52" s="96">
        <f>SUM(B47:B51)</f>
        <v>560.34350908068961</v>
      </c>
      <c r="C52" s="96">
        <f>SUM(C47:C51)</f>
        <v>778.19086001590392</v>
      </c>
      <c r="D52" s="96">
        <f>SUM(D47:D51)</f>
        <v>944.94456493280404</v>
      </c>
      <c r="E52" s="96">
        <f>SUM(E47:E51)</f>
        <v>1066.6206481231859</v>
      </c>
      <c r="F52" s="66">
        <f>SUM(B52:E52)</f>
        <v>3350.099582152583</v>
      </c>
      <c r="H52" s="66">
        <f>SUM(H47:H51)</f>
        <v>298.25199285768042</v>
      </c>
      <c r="I52" s="66">
        <f>SUM(I47:I51)</f>
        <v>436.28017169803564</v>
      </c>
      <c r="J52" s="66">
        <f>SUM(J47:J51)</f>
        <v>578.51690359724478</v>
      </c>
      <c r="K52" s="66">
        <f>SUM(K47:K51)</f>
        <v>639.8456578718193</v>
      </c>
      <c r="L52" s="66">
        <f>SUM(L47:L51)</f>
        <v>1952.8947260247801</v>
      </c>
    </row>
    <row r="54" spans="1:18" ht="12.6" customHeight="1">
      <c r="A54" s="60" t="s">
        <v>782</v>
      </c>
      <c r="B54" s="26"/>
      <c r="C54" s="26"/>
      <c r="D54" s="159"/>
      <c r="E54" s="159"/>
      <c r="F54" s="159"/>
      <c r="H54" s="26"/>
      <c r="I54" s="26"/>
      <c r="J54" s="8"/>
      <c r="K54" s="8"/>
      <c r="L54" s="8"/>
    </row>
    <row r="55" spans="1:18" ht="12.6" customHeight="1">
      <c r="A55" s="61" t="s">
        <v>907</v>
      </c>
      <c r="B55" s="26"/>
      <c r="C55" s="26"/>
      <c r="D55" s="159"/>
      <c r="E55" s="159"/>
      <c r="F55" s="159"/>
      <c r="H55" s="26"/>
      <c r="I55" s="26"/>
      <c r="J55" s="8"/>
      <c r="K55" s="8"/>
      <c r="L55" s="8"/>
    </row>
    <row r="56" spans="1:18" ht="12.6" customHeight="1">
      <c r="A56" s="102"/>
      <c r="B56" s="103" t="s">
        <v>570</v>
      </c>
      <c r="C56" s="103" t="s">
        <v>864</v>
      </c>
      <c r="D56" s="100" t="s">
        <v>905</v>
      </c>
      <c r="E56" s="100" t="s">
        <v>906</v>
      </c>
      <c r="F56" s="154" t="s">
        <v>55</v>
      </c>
      <c r="H56" s="103" t="s">
        <v>412</v>
      </c>
      <c r="I56" s="103" t="s">
        <v>413</v>
      </c>
      <c r="J56" s="103" t="s">
        <v>414</v>
      </c>
      <c r="K56" s="103" t="s">
        <v>415</v>
      </c>
      <c r="L56" s="93" t="s">
        <v>55</v>
      </c>
      <c r="M56" s="10"/>
    </row>
    <row r="57" spans="1:18" ht="12.6" customHeight="1">
      <c r="A57" s="104" t="s">
        <v>11</v>
      </c>
      <c r="B57" s="101">
        <v>0</v>
      </c>
      <c r="C57" s="101">
        <v>0</v>
      </c>
      <c r="D57" s="101">
        <v>0</v>
      </c>
      <c r="E57" s="101">
        <v>0</v>
      </c>
      <c r="F57" s="66">
        <f>SUM(B57:E57)</f>
        <v>0</v>
      </c>
      <c r="H57" s="101">
        <v>0</v>
      </c>
      <c r="I57" s="101">
        <v>0</v>
      </c>
      <c r="J57" s="101">
        <v>0</v>
      </c>
      <c r="K57" s="101">
        <v>0</v>
      </c>
      <c r="L57" s="66">
        <v>0</v>
      </c>
    </row>
    <row r="58" spans="1:18" ht="12.6" customHeight="1">
      <c r="A58" s="104" t="s">
        <v>12</v>
      </c>
      <c r="B58" s="101">
        <v>1.83639</v>
      </c>
      <c r="C58" s="101">
        <v>0</v>
      </c>
      <c r="D58" s="101">
        <v>1.9534</v>
      </c>
      <c r="E58" s="101">
        <v>1.8414999999999999</v>
      </c>
      <c r="F58" s="66">
        <f t="shared" ref="F58:F69" si="5">SUM(B58:E58)</f>
        <v>5.6312899999999999</v>
      </c>
      <c r="H58" s="101">
        <v>0.23710000000000003</v>
      </c>
      <c r="I58" s="101">
        <v>0.156</v>
      </c>
      <c r="J58" s="101">
        <v>1.25</v>
      </c>
      <c r="K58" s="101">
        <v>2.0448</v>
      </c>
      <c r="L58" s="66">
        <f t="shared" ref="L58:L69" si="6">SUM(H58:K58)</f>
        <v>3.6879</v>
      </c>
    </row>
    <row r="59" spans="1:18" ht="12.6" customHeight="1">
      <c r="A59" s="104" t="s">
        <v>13</v>
      </c>
      <c r="B59" s="101">
        <v>0.96</v>
      </c>
      <c r="C59" s="101">
        <v>1.35</v>
      </c>
      <c r="D59" s="101">
        <v>0.35</v>
      </c>
      <c r="E59" s="101">
        <v>4.97</v>
      </c>
      <c r="F59" s="66">
        <f t="shared" si="5"/>
        <v>7.63</v>
      </c>
      <c r="H59" s="101">
        <v>0.96</v>
      </c>
      <c r="I59" s="101">
        <v>1.357</v>
      </c>
      <c r="J59" s="101">
        <v>3.7121999999999997</v>
      </c>
      <c r="K59" s="101">
        <v>5.9526500000000002</v>
      </c>
      <c r="L59" s="66">
        <f t="shared" si="6"/>
        <v>11.98185</v>
      </c>
    </row>
    <row r="60" spans="1:18" ht="12.6" customHeight="1">
      <c r="A60" s="104" t="s">
        <v>14</v>
      </c>
      <c r="B60" s="101">
        <v>0</v>
      </c>
      <c r="C60" s="101">
        <v>0</v>
      </c>
      <c r="D60" s="101">
        <v>0.13</v>
      </c>
      <c r="E60" s="101">
        <v>0</v>
      </c>
      <c r="F60" s="66">
        <f t="shared" si="5"/>
        <v>0.13</v>
      </c>
      <c r="H60" s="101">
        <v>0</v>
      </c>
      <c r="I60" s="101">
        <v>0</v>
      </c>
      <c r="J60" s="101">
        <v>0</v>
      </c>
      <c r="K60" s="101">
        <v>0</v>
      </c>
      <c r="L60" s="66">
        <v>0</v>
      </c>
    </row>
    <row r="61" spans="1:18" ht="12.6" customHeight="1">
      <c r="A61" s="104" t="s">
        <v>15</v>
      </c>
      <c r="B61" s="101">
        <v>0</v>
      </c>
      <c r="C61" s="101">
        <v>0.79700000000000004</v>
      </c>
      <c r="D61" s="101">
        <v>0.28839999999999999</v>
      </c>
      <c r="E61" s="101">
        <v>0.36453999999999998</v>
      </c>
      <c r="F61" s="66">
        <f t="shared" si="5"/>
        <v>1.4499399999999998</v>
      </c>
      <c r="H61" s="101">
        <v>0.54200000000000004</v>
      </c>
      <c r="I61" s="101">
        <v>0.79604700000000006</v>
      </c>
      <c r="J61" s="101">
        <v>0.88299699999999981</v>
      </c>
      <c r="K61" s="101">
        <v>1.3049999999999999</v>
      </c>
      <c r="L61" s="66">
        <f t="shared" si="6"/>
        <v>3.5260439999999997</v>
      </c>
    </row>
    <row r="62" spans="1:18" ht="12.6" customHeight="1">
      <c r="A62" s="104" t="s">
        <v>16</v>
      </c>
      <c r="B62" s="101">
        <v>0.15009999999999998</v>
      </c>
      <c r="C62" s="101">
        <v>0.57499999999999996</v>
      </c>
      <c r="D62" s="101">
        <v>0</v>
      </c>
      <c r="E62" s="101">
        <v>0.30839999999999995</v>
      </c>
      <c r="F62" s="66">
        <f t="shared" si="5"/>
        <v>1.0334999999999999</v>
      </c>
      <c r="H62" s="101">
        <v>0.31539999999999996</v>
      </c>
      <c r="I62" s="101">
        <v>2.7667299999999999</v>
      </c>
      <c r="J62" s="101">
        <v>1.2734000000000001</v>
      </c>
      <c r="K62" s="101">
        <v>2.8488539999999998</v>
      </c>
      <c r="L62" s="66">
        <f t="shared" si="6"/>
        <v>7.2043839999999992</v>
      </c>
    </row>
    <row r="63" spans="1:18" ht="12.6" customHeight="1">
      <c r="A63" s="104" t="s">
        <v>18</v>
      </c>
      <c r="B63" s="101">
        <v>2.5023189999999995</v>
      </c>
      <c r="C63" s="101">
        <v>0.85</v>
      </c>
      <c r="D63" s="101">
        <v>0.95004999999999995</v>
      </c>
      <c r="E63" s="101">
        <v>0.67408599999999996</v>
      </c>
      <c r="F63" s="66">
        <f>SUM(B63:E63)</f>
        <v>4.9764549999999996</v>
      </c>
      <c r="H63" s="101">
        <v>0</v>
      </c>
      <c r="I63" s="101">
        <v>4.0324140000000011</v>
      </c>
      <c r="J63" s="101">
        <v>1.4809499999999998</v>
      </c>
      <c r="K63" s="101">
        <v>1.1301999999999999</v>
      </c>
      <c r="L63" s="66">
        <f t="shared" si="6"/>
        <v>6.6435640000000014</v>
      </c>
    </row>
    <row r="64" spans="1:18" ht="12.6" customHeight="1">
      <c r="A64" s="105" t="s">
        <v>572</v>
      </c>
      <c r="B64" s="101">
        <v>5.4</v>
      </c>
      <c r="C64" s="17">
        <v>4.2889999999999997</v>
      </c>
      <c r="D64" s="101">
        <v>4.9930000000000003</v>
      </c>
      <c r="E64" s="101">
        <v>7.3186</v>
      </c>
      <c r="F64" s="66">
        <f t="shared" si="5"/>
        <v>22.000599999999999</v>
      </c>
      <c r="H64" s="101">
        <v>7.2532999999999967</v>
      </c>
      <c r="I64" s="101">
        <v>9.9809000000000001</v>
      </c>
      <c r="J64" s="101">
        <v>11.860299999999997</v>
      </c>
      <c r="K64" s="101">
        <v>10.714</v>
      </c>
      <c r="L64" s="66">
        <f t="shared" si="6"/>
        <v>39.808499999999995</v>
      </c>
    </row>
    <row r="65" spans="1:23" ht="12.6" customHeight="1">
      <c r="A65" s="104" t="s">
        <v>19</v>
      </c>
      <c r="B65" s="101">
        <v>0</v>
      </c>
      <c r="C65" s="101">
        <v>0</v>
      </c>
      <c r="D65" s="101">
        <v>0.60660000000000003</v>
      </c>
      <c r="E65" s="101">
        <v>0</v>
      </c>
      <c r="F65" s="66">
        <f t="shared" si="5"/>
        <v>0.60660000000000003</v>
      </c>
      <c r="H65" s="101">
        <v>0</v>
      </c>
      <c r="I65" s="101">
        <v>0</v>
      </c>
      <c r="J65" s="101">
        <v>0.47499999999999998</v>
      </c>
      <c r="K65" s="101">
        <v>0</v>
      </c>
      <c r="L65" s="66">
        <f t="shared" si="6"/>
        <v>0.47499999999999998</v>
      </c>
    </row>
    <row r="66" spans="1:23" ht="12.6" customHeight="1">
      <c r="A66" s="104" t="s">
        <v>20</v>
      </c>
      <c r="B66" s="101">
        <v>1.3207</v>
      </c>
      <c r="C66" s="101">
        <v>1.1060000000000001</v>
      </c>
      <c r="D66" s="101">
        <v>0.52</v>
      </c>
      <c r="E66" s="101">
        <v>1.554208</v>
      </c>
      <c r="F66" s="66">
        <f t="shared" si="5"/>
        <v>4.5009080000000008</v>
      </c>
      <c r="H66" s="101">
        <v>0</v>
      </c>
      <c r="I66" s="101">
        <v>0</v>
      </c>
      <c r="J66" s="101">
        <v>1.359</v>
      </c>
      <c r="K66" s="101">
        <v>2.3029360000000003</v>
      </c>
      <c r="L66" s="66">
        <f t="shared" si="6"/>
        <v>3.6619360000000003</v>
      </c>
    </row>
    <row r="67" spans="1:23" ht="12.6" customHeight="1">
      <c r="A67" s="104" t="s">
        <v>573</v>
      </c>
      <c r="B67" s="101">
        <v>0.40412056000000002</v>
      </c>
      <c r="C67" s="101">
        <v>0.187</v>
      </c>
      <c r="D67" s="101">
        <v>0.23227500000000001</v>
      </c>
      <c r="E67" s="101">
        <v>0.25965390000000005</v>
      </c>
      <c r="F67" s="66">
        <f t="shared" si="5"/>
        <v>1.08304946</v>
      </c>
      <c r="H67" s="101">
        <v>0.22005000000000002</v>
      </c>
      <c r="I67" s="101">
        <v>0.17721999999999999</v>
      </c>
      <c r="J67" s="101">
        <v>0</v>
      </c>
      <c r="K67" s="101">
        <v>0.22742500000000002</v>
      </c>
      <c r="L67" s="66">
        <f t="shared" si="6"/>
        <v>0.624695</v>
      </c>
    </row>
    <row r="68" spans="1:23" ht="12.6" customHeight="1">
      <c r="A68" s="104" t="s">
        <v>21</v>
      </c>
      <c r="B68" s="101">
        <v>9.0686851967000006</v>
      </c>
      <c r="C68" s="101">
        <v>1.34</v>
      </c>
      <c r="D68" s="101">
        <v>8.086304424199998</v>
      </c>
      <c r="E68" s="101">
        <v>1.0758790825000002</v>
      </c>
      <c r="F68" s="66">
        <f t="shared" si="5"/>
        <v>19.570868703400002</v>
      </c>
      <c r="H68" s="101">
        <v>7.2379300000000004</v>
      </c>
      <c r="I68" s="101">
        <v>8.4818753675000007</v>
      </c>
      <c r="J68" s="101">
        <v>9.7942369153999991</v>
      </c>
      <c r="K68" s="101">
        <v>8.6605481367999992</v>
      </c>
      <c r="L68" s="66">
        <f t="shared" si="6"/>
        <v>34.174590419699996</v>
      </c>
    </row>
    <row r="69" spans="1:23" ht="12.6" customHeight="1">
      <c r="A69" s="104" t="s">
        <v>61</v>
      </c>
      <c r="B69" s="101">
        <v>0</v>
      </c>
      <c r="C69" s="101">
        <v>0</v>
      </c>
      <c r="D69" s="101">
        <v>0</v>
      </c>
      <c r="E69" s="101">
        <v>0.65</v>
      </c>
      <c r="F69" s="66">
        <f t="shared" si="5"/>
        <v>0.65</v>
      </c>
      <c r="H69" s="101">
        <v>0</v>
      </c>
      <c r="I69" s="101">
        <v>0</v>
      </c>
      <c r="J69" s="101">
        <v>0</v>
      </c>
      <c r="K69" s="101">
        <v>1.2074374999999999</v>
      </c>
      <c r="L69" s="66">
        <f t="shared" si="6"/>
        <v>1.2074374999999999</v>
      </c>
    </row>
    <row r="70" spans="1:23" ht="12.6" customHeight="1">
      <c r="A70" s="106" t="s">
        <v>45</v>
      </c>
      <c r="B70" s="99">
        <f>SUM(B57:B69)</f>
        <v>21.642314756700003</v>
      </c>
      <c r="C70" s="99">
        <f>SUM(C57:C69)</f>
        <v>10.494</v>
      </c>
      <c r="D70" s="99">
        <f>SUM(D57:D69)</f>
        <v>18.1100294242</v>
      </c>
      <c r="E70" s="99">
        <f>SUM(E57:E69)</f>
        <v>19.016866982499998</v>
      </c>
      <c r="F70" s="66">
        <f>SUM(B70:E70)</f>
        <v>69.263211163400001</v>
      </c>
      <c r="H70" s="99">
        <v>16.765779999999999</v>
      </c>
      <c r="I70" s="99">
        <v>27.748186367500004</v>
      </c>
      <c r="J70" s="99">
        <v>32.088083915399999</v>
      </c>
      <c r="K70" s="99">
        <v>36.393850636799996</v>
      </c>
      <c r="L70" s="66">
        <f>SUM(H70:K70)</f>
        <v>112.99590091969999</v>
      </c>
    </row>
    <row r="71" spans="1:23" ht="12.6" customHeight="1">
      <c r="A71" s="106" t="s">
        <v>96</v>
      </c>
      <c r="B71" s="99">
        <v>525.76485423839995</v>
      </c>
      <c r="C71" s="99">
        <f>C52</f>
        <v>778.19086001590392</v>
      </c>
      <c r="D71" s="99">
        <v>955.64947493642546</v>
      </c>
      <c r="E71" s="99">
        <v>1128.9324000000001</v>
      </c>
      <c r="F71" s="66">
        <f>SUM(B71:C71)</f>
        <v>1303.955714254304</v>
      </c>
      <c r="H71" s="99">
        <v>350.06373885822904</v>
      </c>
      <c r="I71" s="99">
        <v>425.25682470177662</v>
      </c>
      <c r="J71" s="99">
        <v>558.62799961222311</v>
      </c>
      <c r="K71" s="99">
        <v>572.25883651215076</v>
      </c>
      <c r="L71" s="66">
        <f>SUM(H71:K71)</f>
        <v>1906.2073996843794</v>
      </c>
    </row>
    <row r="72" spans="1:23" ht="12.6" customHeight="1">
      <c r="L72" s="9" t="s">
        <v>865</v>
      </c>
    </row>
    <row r="73" spans="1:23" ht="12.6" customHeight="1">
      <c r="A73" s="7"/>
    </row>
    <row r="74" spans="1:23" ht="12.6" customHeight="1">
      <c r="A74" s="60" t="s">
        <v>781</v>
      </c>
    </row>
    <row r="75" spans="1:23" ht="12.6" customHeight="1">
      <c r="A75" s="60" t="s">
        <v>982</v>
      </c>
      <c r="D75" s="9"/>
      <c r="E75" s="9"/>
      <c r="F75" s="9"/>
      <c r="M75" s="166" t="s">
        <v>927</v>
      </c>
      <c r="N75" s="150"/>
      <c r="O75" s="150"/>
      <c r="P75" s="150"/>
      <c r="Q75" s="150"/>
      <c r="R75" s="150"/>
      <c r="S75" s="150"/>
      <c r="T75" s="150"/>
      <c r="U75" s="150"/>
      <c r="V75" s="150"/>
      <c r="W75" s="150"/>
    </row>
    <row r="76" spans="1:23" ht="12.6" customHeight="1">
      <c r="A76" s="13"/>
      <c r="B76" s="14" t="s">
        <v>25</v>
      </c>
      <c r="C76" s="14" t="s">
        <v>575</v>
      </c>
      <c r="D76" s="14" t="s">
        <v>576</v>
      </c>
      <c r="E76" s="14" t="s">
        <v>8</v>
      </c>
      <c r="F76" s="14" t="s">
        <v>577</v>
      </c>
      <c r="G76" s="14" t="s">
        <v>578</v>
      </c>
      <c r="H76" s="14" t="s">
        <v>26</v>
      </c>
      <c r="I76" s="14" t="s">
        <v>97</v>
      </c>
      <c r="J76" s="14" t="s">
        <v>579</v>
      </c>
      <c r="K76" s="14" t="s">
        <v>23</v>
      </c>
      <c r="M76" s="153"/>
      <c r="N76" s="154" t="s">
        <v>25</v>
      </c>
      <c r="O76" s="154" t="s">
        <v>575</v>
      </c>
      <c r="P76" s="154" t="s">
        <v>576</v>
      </c>
      <c r="Q76" s="154" t="s">
        <v>8</v>
      </c>
      <c r="R76" s="154" t="s">
        <v>577</v>
      </c>
      <c r="S76" s="154" t="s">
        <v>578</v>
      </c>
      <c r="T76" s="154" t="s">
        <v>26</v>
      </c>
      <c r="U76" s="154" t="s">
        <v>97</v>
      </c>
      <c r="V76" s="154" t="s">
        <v>579</v>
      </c>
      <c r="W76" s="154" t="s">
        <v>23</v>
      </c>
    </row>
    <row r="77" spans="1:23" ht="12.6" customHeight="1">
      <c r="A77" s="16" t="s">
        <v>11</v>
      </c>
      <c r="B77" s="171">
        <v>0</v>
      </c>
      <c r="C77" s="171">
        <v>0</v>
      </c>
      <c r="D77" s="171">
        <v>0</v>
      </c>
      <c r="E77" s="171">
        <v>0</v>
      </c>
      <c r="F77" s="171">
        <v>0</v>
      </c>
      <c r="G77" s="171">
        <v>0</v>
      </c>
      <c r="H77" s="171">
        <v>0</v>
      </c>
      <c r="I77" s="171">
        <v>0</v>
      </c>
      <c r="J77" s="171">
        <v>0</v>
      </c>
      <c r="K77" s="78">
        <f>SUM(B77:J77)</f>
        <v>0</v>
      </c>
      <c r="M77" s="155" t="s">
        <v>11</v>
      </c>
      <c r="N77" s="171">
        <v>0</v>
      </c>
      <c r="O77" s="171">
        <v>0</v>
      </c>
      <c r="P77" s="171">
        <v>0</v>
      </c>
      <c r="Q77" s="171">
        <v>0</v>
      </c>
      <c r="R77" s="171">
        <v>0</v>
      </c>
      <c r="S77" s="171">
        <v>0</v>
      </c>
      <c r="T77" s="171">
        <v>0</v>
      </c>
      <c r="U77" s="171">
        <v>0</v>
      </c>
      <c r="V77" s="171">
        <v>0</v>
      </c>
      <c r="W77" s="167">
        <f>SUM(N77:V77)</f>
        <v>0</v>
      </c>
    </row>
    <row r="78" spans="1:23" ht="12.6" customHeight="1">
      <c r="A78" s="16" t="s">
        <v>12</v>
      </c>
      <c r="B78" s="171">
        <v>1.2915000000000001</v>
      </c>
      <c r="C78" s="171">
        <v>0.55000000000000004</v>
      </c>
      <c r="D78" s="171">
        <v>0</v>
      </c>
      <c r="E78" s="171">
        <v>0</v>
      </c>
      <c r="F78" s="171">
        <v>0</v>
      </c>
      <c r="G78" s="171">
        <v>0</v>
      </c>
      <c r="H78" s="171">
        <v>0</v>
      </c>
      <c r="I78" s="171">
        <v>0</v>
      </c>
      <c r="J78" s="171">
        <v>0</v>
      </c>
      <c r="K78" s="167">
        <f t="shared" ref="K78:K89" si="7">SUM(B78:J78)</f>
        <v>1.8415000000000001</v>
      </c>
      <c r="M78" s="155" t="s">
        <v>12</v>
      </c>
      <c r="N78" s="171">
        <v>0</v>
      </c>
      <c r="O78" s="171">
        <v>0</v>
      </c>
      <c r="P78" s="171">
        <v>0</v>
      </c>
      <c r="Q78" s="171">
        <v>0</v>
      </c>
      <c r="R78" s="171">
        <v>0.33200000000000002</v>
      </c>
      <c r="S78" s="171">
        <v>0</v>
      </c>
      <c r="T78" s="171">
        <v>1.6214000000000002</v>
      </c>
      <c r="U78" s="171">
        <v>0</v>
      </c>
      <c r="V78" s="171">
        <v>0</v>
      </c>
      <c r="W78" s="167">
        <f t="shared" ref="W78:W88" si="8">SUM(N78:V78)</f>
        <v>1.9534000000000002</v>
      </c>
    </row>
    <row r="79" spans="1:23" ht="12.6" customHeight="1">
      <c r="A79" s="16" t="s">
        <v>13</v>
      </c>
      <c r="B79" s="172">
        <v>2.7071000000000001</v>
      </c>
      <c r="C79" s="171">
        <v>0</v>
      </c>
      <c r="D79" s="171">
        <v>0</v>
      </c>
      <c r="E79" s="171">
        <v>0</v>
      </c>
      <c r="F79" s="171">
        <v>1.8</v>
      </c>
      <c r="G79" s="171">
        <v>0.46290000000000003</v>
      </c>
      <c r="H79" s="171">
        <v>0</v>
      </c>
      <c r="I79" s="171">
        <v>0</v>
      </c>
      <c r="J79" s="171">
        <v>0</v>
      </c>
      <c r="K79" s="167">
        <f t="shared" si="7"/>
        <v>4.9700000000000006</v>
      </c>
      <c r="M79" s="155" t="s">
        <v>13</v>
      </c>
      <c r="N79" s="172">
        <v>0.35</v>
      </c>
      <c r="O79" s="171">
        <v>0</v>
      </c>
      <c r="P79" s="171">
        <v>0</v>
      </c>
      <c r="Q79" s="171">
        <v>0</v>
      </c>
      <c r="R79" s="171">
        <v>0</v>
      </c>
      <c r="S79" s="171">
        <v>0</v>
      </c>
      <c r="T79" s="171">
        <v>0</v>
      </c>
      <c r="U79" s="171">
        <v>0</v>
      </c>
      <c r="V79" s="171">
        <v>0</v>
      </c>
      <c r="W79" s="167">
        <f t="shared" si="8"/>
        <v>0.35</v>
      </c>
    </row>
    <row r="80" spans="1:23" ht="12.6" customHeight="1">
      <c r="A80" s="16" t="s">
        <v>14</v>
      </c>
      <c r="B80" s="172">
        <v>0</v>
      </c>
      <c r="C80" s="171">
        <v>0</v>
      </c>
      <c r="D80" s="171">
        <v>0</v>
      </c>
      <c r="E80" s="171">
        <v>0</v>
      </c>
      <c r="F80" s="171">
        <v>0</v>
      </c>
      <c r="G80" s="171">
        <v>0</v>
      </c>
      <c r="H80" s="171">
        <v>0</v>
      </c>
      <c r="I80" s="171">
        <v>0</v>
      </c>
      <c r="J80" s="171">
        <v>0</v>
      </c>
      <c r="K80" s="167">
        <f t="shared" si="7"/>
        <v>0</v>
      </c>
      <c r="M80" s="155" t="s">
        <v>14</v>
      </c>
      <c r="N80" s="172">
        <v>0.13</v>
      </c>
      <c r="O80" s="171">
        <v>0</v>
      </c>
      <c r="P80" s="171">
        <v>0</v>
      </c>
      <c r="Q80" s="171">
        <v>0</v>
      </c>
      <c r="R80" s="171">
        <v>0</v>
      </c>
      <c r="S80" s="171">
        <v>0</v>
      </c>
      <c r="T80" s="171">
        <v>0</v>
      </c>
      <c r="U80" s="171">
        <v>0</v>
      </c>
      <c r="V80" s="171">
        <v>0</v>
      </c>
      <c r="W80" s="167">
        <f t="shared" si="8"/>
        <v>0.13</v>
      </c>
    </row>
    <row r="81" spans="1:23" ht="12.6" customHeight="1">
      <c r="A81" s="16" t="s">
        <v>15</v>
      </c>
      <c r="B81" s="171">
        <v>0.21104000000000001</v>
      </c>
      <c r="C81" s="171">
        <v>0</v>
      </c>
      <c r="D81" s="171">
        <v>0</v>
      </c>
      <c r="E81" s="171">
        <v>0</v>
      </c>
      <c r="F81" s="171">
        <v>0</v>
      </c>
      <c r="G81" s="171">
        <v>0</v>
      </c>
      <c r="H81" s="171">
        <v>0</v>
      </c>
      <c r="I81" s="171">
        <v>0.1535</v>
      </c>
      <c r="J81" s="171">
        <v>0</v>
      </c>
      <c r="K81" s="167">
        <f t="shared" si="7"/>
        <v>0.36453999999999998</v>
      </c>
      <c r="M81" s="155" t="s">
        <v>15</v>
      </c>
      <c r="N81" s="171">
        <v>0</v>
      </c>
      <c r="O81" s="171">
        <v>0</v>
      </c>
      <c r="P81" s="171">
        <v>0</v>
      </c>
      <c r="Q81" s="171">
        <v>0</v>
      </c>
      <c r="R81" s="171">
        <v>0</v>
      </c>
      <c r="S81" s="171">
        <v>0</v>
      </c>
      <c r="T81" s="171">
        <v>0.28839999999999999</v>
      </c>
      <c r="U81" s="171">
        <v>0</v>
      </c>
      <c r="V81" s="171">
        <v>0</v>
      </c>
      <c r="W81" s="167">
        <f t="shared" si="8"/>
        <v>0.28839999999999999</v>
      </c>
    </row>
    <row r="82" spans="1:23" ht="12.6" customHeight="1">
      <c r="A82" s="16" t="s">
        <v>16</v>
      </c>
      <c r="B82" s="171">
        <v>0</v>
      </c>
      <c r="C82" s="171">
        <v>0</v>
      </c>
      <c r="D82" s="171">
        <v>0</v>
      </c>
      <c r="E82" s="171">
        <v>0</v>
      </c>
      <c r="F82" s="171">
        <v>0.30839999999999995</v>
      </c>
      <c r="G82" s="171">
        <v>0</v>
      </c>
      <c r="H82" s="171">
        <v>0</v>
      </c>
      <c r="I82" s="171">
        <v>0</v>
      </c>
      <c r="J82" s="171">
        <v>0</v>
      </c>
      <c r="K82" s="167">
        <f t="shared" si="7"/>
        <v>0.30839999999999995</v>
      </c>
      <c r="M82" s="155" t="s">
        <v>16</v>
      </c>
      <c r="N82" s="171">
        <v>0</v>
      </c>
      <c r="O82" s="171">
        <v>0</v>
      </c>
      <c r="P82" s="171">
        <v>0</v>
      </c>
      <c r="Q82" s="171">
        <v>0</v>
      </c>
      <c r="R82" s="171">
        <v>0</v>
      </c>
      <c r="S82" s="171">
        <v>0</v>
      </c>
      <c r="T82" s="171">
        <v>0</v>
      </c>
      <c r="U82" s="171">
        <v>0</v>
      </c>
      <c r="V82" s="171">
        <v>0</v>
      </c>
      <c r="W82" s="167">
        <f t="shared" si="8"/>
        <v>0</v>
      </c>
    </row>
    <row r="83" spans="1:23" ht="12.6" customHeight="1">
      <c r="A83" s="16" t="s">
        <v>18</v>
      </c>
      <c r="B83" s="172">
        <v>0</v>
      </c>
      <c r="C83" s="171">
        <v>0</v>
      </c>
      <c r="D83" s="171">
        <v>0</v>
      </c>
      <c r="E83" s="171">
        <v>0</v>
      </c>
      <c r="F83" s="171">
        <v>0</v>
      </c>
      <c r="G83" s="171">
        <v>0</v>
      </c>
      <c r="H83" s="171">
        <v>0.67408599999999996</v>
      </c>
      <c r="I83" s="171">
        <v>0</v>
      </c>
      <c r="J83" s="171">
        <v>0</v>
      </c>
      <c r="K83" s="167">
        <f t="shared" si="7"/>
        <v>0.67408599999999996</v>
      </c>
      <c r="M83" s="155" t="s">
        <v>18</v>
      </c>
      <c r="N83" s="172">
        <v>0</v>
      </c>
      <c r="O83" s="171">
        <v>0</v>
      </c>
      <c r="P83" s="171">
        <v>0</v>
      </c>
      <c r="Q83" s="171">
        <v>0</v>
      </c>
      <c r="R83" s="171">
        <v>0.34499999999999997</v>
      </c>
      <c r="S83" s="171">
        <v>0</v>
      </c>
      <c r="T83" s="171">
        <v>0.60504999999999998</v>
      </c>
      <c r="U83" s="171">
        <v>0</v>
      </c>
      <c r="V83" s="171">
        <v>0</v>
      </c>
      <c r="W83" s="167">
        <f t="shared" si="8"/>
        <v>0.95004999999999995</v>
      </c>
    </row>
    <row r="84" spans="1:23" ht="12.6" customHeight="1">
      <c r="A84" s="16" t="s">
        <v>580</v>
      </c>
      <c r="B84" s="172">
        <v>0</v>
      </c>
      <c r="C84" s="172">
        <v>0</v>
      </c>
      <c r="D84" s="172">
        <v>0</v>
      </c>
      <c r="E84" s="172">
        <v>0.31860000000000005</v>
      </c>
      <c r="F84" s="172">
        <v>0</v>
      </c>
      <c r="G84" s="172">
        <v>0</v>
      </c>
      <c r="H84" s="172">
        <v>0</v>
      </c>
      <c r="I84" s="172">
        <v>0</v>
      </c>
      <c r="J84" s="173">
        <v>7</v>
      </c>
      <c r="K84" s="167">
        <f t="shared" si="7"/>
        <v>7.3186</v>
      </c>
      <c r="M84" s="155" t="s">
        <v>580</v>
      </c>
      <c r="N84" s="172">
        <v>0</v>
      </c>
      <c r="O84" s="172">
        <v>0</v>
      </c>
      <c r="P84" s="172">
        <v>0</v>
      </c>
      <c r="Q84" s="172">
        <v>0</v>
      </c>
      <c r="R84" s="172">
        <v>0</v>
      </c>
      <c r="S84" s="172">
        <v>0</v>
      </c>
      <c r="T84" s="172">
        <v>0</v>
      </c>
      <c r="U84" s="172">
        <v>0</v>
      </c>
      <c r="V84" s="173">
        <v>4.9930000000000003</v>
      </c>
      <c r="W84" s="167">
        <f t="shared" si="8"/>
        <v>4.9930000000000003</v>
      </c>
    </row>
    <row r="85" spans="1:23" ht="12.6" customHeight="1">
      <c r="A85" s="16" t="s">
        <v>19</v>
      </c>
      <c r="B85" s="172">
        <v>0</v>
      </c>
      <c r="C85" s="171">
        <v>0</v>
      </c>
      <c r="D85" s="171">
        <v>0</v>
      </c>
      <c r="E85" s="171">
        <v>0</v>
      </c>
      <c r="F85" s="171">
        <v>0</v>
      </c>
      <c r="G85" s="171">
        <v>0</v>
      </c>
      <c r="H85" s="171">
        <v>0</v>
      </c>
      <c r="I85" s="171">
        <v>0</v>
      </c>
      <c r="J85" s="171">
        <v>0</v>
      </c>
      <c r="K85" s="167">
        <f t="shared" si="7"/>
        <v>0</v>
      </c>
      <c r="M85" s="155" t="s">
        <v>19</v>
      </c>
      <c r="N85" s="172">
        <v>0.60660000000000003</v>
      </c>
      <c r="O85" s="171">
        <v>0</v>
      </c>
      <c r="P85" s="171">
        <v>0</v>
      </c>
      <c r="Q85" s="171">
        <v>0</v>
      </c>
      <c r="R85" s="171">
        <v>0</v>
      </c>
      <c r="S85" s="171">
        <v>0</v>
      </c>
      <c r="T85" s="171">
        <v>0</v>
      </c>
      <c r="U85" s="171">
        <v>0</v>
      </c>
      <c r="V85" s="171">
        <v>0</v>
      </c>
      <c r="W85" s="167">
        <f t="shared" si="8"/>
        <v>0.60660000000000003</v>
      </c>
    </row>
    <row r="86" spans="1:23" ht="12.6" customHeight="1">
      <c r="A86" s="16" t="s">
        <v>20</v>
      </c>
      <c r="B86" s="172">
        <v>0.60509999999999997</v>
      </c>
      <c r="C86" s="171">
        <v>0</v>
      </c>
      <c r="D86" s="171">
        <v>0</v>
      </c>
      <c r="E86" s="171">
        <v>0</v>
      </c>
      <c r="F86" s="171">
        <v>0</v>
      </c>
      <c r="G86" s="171">
        <v>0</v>
      </c>
      <c r="H86" s="171">
        <v>0.94910800000000006</v>
      </c>
      <c r="I86" s="171">
        <v>0</v>
      </c>
      <c r="J86" s="171">
        <v>0</v>
      </c>
      <c r="K86" s="167">
        <f t="shared" si="7"/>
        <v>1.554208</v>
      </c>
      <c r="M86" s="155" t="s">
        <v>20</v>
      </c>
      <c r="N86" s="172">
        <v>0.52</v>
      </c>
      <c r="O86" s="171">
        <v>0</v>
      </c>
      <c r="P86" s="171">
        <v>0</v>
      </c>
      <c r="Q86" s="171">
        <v>0</v>
      </c>
      <c r="R86" s="171">
        <v>0</v>
      </c>
      <c r="S86" s="171">
        <v>0</v>
      </c>
      <c r="T86" s="171">
        <v>0</v>
      </c>
      <c r="U86" s="171">
        <v>0</v>
      </c>
      <c r="V86" s="171">
        <v>0</v>
      </c>
      <c r="W86" s="167">
        <f t="shared" si="8"/>
        <v>0.52</v>
      </c>
    </row>
    <row r="87" spans="1:23" ht="12.6" customHeight="1">
      <c r="A87" s="16" t="s">
        <v>573</v>
      </c>
      <c r="B87" s="172">
        <v>0.25965390000000005</v>
      </c>
      <c r="C87" s="171">
        <v>0</v>
      </c>
      <c r="D87" s="171">
        <v>0</v>
      </c>
      <c r="E87" s="171">
        <v>0</v>
      </c>
      <c r="F87" s="171">
        <v>0</v>
      </c>
      <c r="G87" s="171">
        <v>0</v>
      </c>
      <c r="H87" s="171">
        <v>0</v>
      </c>
      <c r="I87" s="171">
        <v>0</v>
      </c>
      <c r="J87" s="171">
        <v>0</v>
      </c>
      <c r="K87" s="167">
        <f t="shared" si="7"/>
        <v>0.25965390000000005</v>
      </c>
      <c r="M87" s="155" t="s">
        <v>573</v>
      </c>
      <c r="N87" s="172">
        <v>0.23227500000000001</v>
      </c>
      <c r="O87" s="171">
        <v>0</v>
      </c>
      <c r="P87" s="171">
        <v>0</v>
      </c>
      <c r="Q87" s="171">
        <v>0</v>
      </c>
      <c r="R87" s="171">
        <v>0</v>
      </c>
      <c r="S87" s="171">
        <v>0</v>
      </c>
      <c r="T87" s="171">
        <v>0</v>
      </c>
      <c r="U87" s="171">
        <v>0</v>
      </c>
      <c r="V87" s="171">
        <v>0</v>
      </c>
      <c r="W87" s="167">
        <f t="shared" si="8"/>
        <v>0.23227500000000001</v>
      </c>
    </row>
    <row r="88" spans="1:23" ht="12.6" customHeight="1">
      <c r="A88" s="16" t="s">
        <v>21</v>
      </c>
      <c r="B88" s="172">
        <v>0.56000000000000005</v>
      </c>
      <c r="C88" s="171">
        <v>0</v>
      </c>
      <c r="D88" s="171">
        <v>0</v>
      </c>
      <c r="E88" s="171">
        <v>0.23113310000000001</v>
      </c>
      <c r="F88" s="171">
        <v>0</v>
      </c>
      <c r="G88" s="171">
        <v>0</v>
      </c>
      <c r="H88" s="171">
        <v>0.28474598249999999</v>
      </c>
      <c r="I88" s="171">
        <v>0</v>
      </c>
      <c r="J88" s="171">
        <v>0</v>
      </c>
      <c r="K88" s="167">
        <f t="shared" si="7"/>
        <v>1.0758790825</v>
      </c>
      <c r="M88" s="155" t="s">
        <v>21</v>
      </c>
      <c r="N88" s="172">
        <v>0.78114678989999997</v>
      </c>
      <c r="O88" s="171">
        <v>0</v>
      </c>
      <c r="P88" s="171">
        <v>0</v>
      </c>
      <c r="Q88" s="171">
        <v>0.49419000000000007</v>
      </c>
      <c r="R88" s="171">
        <v>0.4167072</v>
      </c>
      <c r="S88" s="171">
        <v>0</v>
      </c>
      <c r="T88" s="171">
        <v>6.3942604342999987</v>
      </c>
      <c r="U88" s="171">
        <v>0</v>
      </c>
      <c r="V88" s="171">
        <v>0</v>
      </c>
      <c r="W88" s="167">
        <f t="shared" si="8"/>
        <v>8.086304424199998</v>
      </c>
    </row>
    <row r="89" spans="1:23" s="150" customFormat="1" ht="12.6" customHeight="1">
      <c r="A89" s="175" t="s">
        <v>61</v>
      </c>
      <c r="B89" s="172">
        <v>0.65</v>
      </c>
      <c r="C89" s="171">
        <v>0</v>
      </c>
      <c r="D89" s="171">
        <v>0</v>
      </c>
      <c r="E89" s="171">
        <v>0</v>
      </c>
      <c r="F89" s="171">
        <v>0</v>
      </c>
      <c r="G89" s="171">
        <v>0</v>
      </c>
      <c r="H89" s="171">
        <v>0</v>
      </c>
      <c r="I89" s="171">
        <v>0</v>
      </c>
      <c r="J89" s="171">
        <v>0</v>
      </c>
      <c r="K89" s="167">
        <f t="shared" si="7"/>
        <v>0.65</v>
      </c>
      <c r="M89" s="175" t="s">
        <v>61</v>
      </c>
      <c r="N89" s="171">
        <v>0</v>
      </c>
      <c r="O89" s="171">
        <v>0</v>
      </c>
      <c r="P89" s="171">
        <v>0</v>
      </c>
      <c r="Q89" s="171">
        <v>0</v>
      </c>
      <c r="R89" s="171">
        <v>0</v>
      </c>
      <c r="S89" s="171">
        <v>0</v>
      </c>
      <c r="T89" s="171">
        <v>0</v>
      </c>
      <c r="U89" s="171">
        <v>0</v>
      </c>
      <c r="V89" s="171">
        <v>0</v>
      </c>
      <c r="W89" s="167">
        <f>SUM(N89:V89)</f>
        <v>0</v>
      </c>
    </row>
    <row r="90" spans="1:23" ht="12.6" customHeight="1">
      <c r="A90" s="79" t="s">
        <v>45</v>
      </c>
      <c r="B90" s="78">
        <f>SUM(B77:B89)</f>
        <v>6.2843939000000013</v>
      </c>
      <c r="C90" s="167">
        <f t="shared" ref="C90:J90" si="9">SUM(C77:C89)</f>
        <v>0.55000000000000004</v>
      </c>
      <c r="D90" s="167">
        <f t="shared" si="9"/>
        <v>0</v>
      </c>
      <c r="E90" s="167">
        <f t="shared" si="9"/>
        <v>0.54973310000000009</v>
      </c>
      <c r="F90" s="167">
        <f t="shared" si="9"/>
        <v>2.1084000000000001</v>
      </c>
      <c r="G90" s="167">
        <f t="shared" si="9"/>
        <v>0.46290000000000003</v>
      </c>
      <c r="H90" s="167">
        <f t="shared" si="9"/>
        <v>1.9079399825000001</v>
      </c>
      <c r="I90" s="167">
        <f t="shared" si="9"/>
        <v>0.1535</v>
      </c>
      <c r="J90" s="167">
        <f t="shared" si="9"/>
        <v>7</v>
      </c>
      <c r="K90" s="167">
        <f>SUM(K77:K89)</f>
        <v>19.016866982499998</v>
      </c>
      <c r="M90" s="168" t="s">
        <v>45</v>
      </c>
      <c r="N90" s="167">
        <f>SUM(N77:N89)</f>
        <v>2.6200217899</v>
      </c>
      <c r="O90" s="167">
        <f t="shared" ref="O90:V90" si="10">SUM(O77:O89)</f>
        <v>0</v>
      </c>
      <c r="P90" s="167">
        <f t="shared" si="10"/>
        <v>0</v>
      </c>
      <c r="Q90" s="167">
        <f t="shared" si="10"/>
        <v>0.49419000000000007</v>
      </c>
      <c r="R90" s="167">
        <f t="shared" si="10"/>
        <v>1.0937072000000001</v>
      </c>
      <c r="S90" s="167">
        <f t="shared" si="10"/>
        <v>0</v>
      </c>
      <c r="T90" s="167">
        <f t="shared" si="10"/>
        <v>8.9091104342999987</v>
      </c>
      <c r="U90" s="167">
        <f t="shared" si="10"/>
        <v>0</v>
      </c>
      <c r="V90" s="167">
        <f t="shared" si="10"/>
        <v>4.9930000000000003</v>
      </c>
      <c r="W90" s="167">
        <f>SUM(W77:W88)</f>
        <v>18.1100294242</v>
      </c>
    </row>
    <row r="91" spans="1:23" ht="12.6" customHeight="1">
      <c r="A91" s="29"/>
      <c r="B91" s="29"/>
      <c r="C91" s="29"/>
      <c r="D91" s="161"/>
      <c r="E91" s="161"/>
      <c r="F91" s="161"/>
      <c r="G91" s="29"/>
      <c r="I91" s="29"/>
      <c r="J91" s="30"/>
      <c r="K91" s="86"/>
    </row>
    <row r="92" spans="1:23" ht="12.6" customHeight="1">
      <c r="A92" s="10" t="s">
        <v>839</v>
      </c>
    </row>
    <row r="93" spans="1:23" ht="12.6" customHeight="1">
      <c r="A93" s="94" t="s">
        <v>843</v>
      </c>
    </row>
    <row r="94" spans="1:23" ht="12.6" customHeight="1">
      <c r="A94" s="9" t="s">
        <v>862</v>
      </c>
    </row>
    <row r="95" spans="1:23" ht="12.6" customHeight="1">
      <c r="A95" s="94" t="s">
        <v>844</v>
      </c>
    </row>
    <row r="96" spans="1:23" ht="12.6" customHeight="1">
      <c r="A96" s="9" t="s">
        <v>863</v>
      </c>
    </row>
  </sheetData>
  <phoneticPr fontId="0" type="noConversion"/>
  <pageMargins left="0.75" right="0.75" top="1" bottom="1" header="0.5" footer="0.5"/>
  <pageSetup scale="59" orientation="landscape" horizontalDpi="1200" verticalDpi="1200" r:id="rId1"/>
  <headerFooter alignWithMargins="0"/>
  <ignoredErrors>
    <ignoredError sqref="I25 F14:F2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9886-08F6-4F6D-AADA-75FBB5F1D236}">
  <sheetPr>
    <pageSetUpPr fitToPage="1"/>
  </sheetPr>
  <dimension ref="A8:K73"/>
  <sheetViews>
    <sheetView topLeftCell="A23" zoomScale="70" zoomScaleNormal="70" workbookViewId="0">
      <selection activeCell="E22" sqref="E22"/>
    </sheetView>
  </sheetViews>
  <sheetFormatPr defaultColWidth="8.85546875" defaultRowHeight="12.6" customHeight="1"/>
  <cols>
    <col min="1" max="1" width="16.42578125" style="9" customWidth="1"/>
    <col min="2" max="11" width="7.5703125" style="9" customWidth="1"/>
    <col min="12" max="12" width="7.7109375" style="9" customWidth="1"/>
    <col min="13" max="13" width="10.7109375" style="9" bestFit="1" customWidth="1"/>
    <col min="14" max="14" width="11.85546875" style="9" bestFit="1" customWidth="1"/>
    <col min="15" max="16384" width="8.85546875" style="9"/>
  </cols>
  <sheetData>
    <row r="8" spans="1:11" ht="12.6" customHeight="1">
      <c r="A8" s="77" t="s">
        <v>774</v>
      </c>
      <c r="B8" s="8"/>
      <c r="C8" s="8"/>
      <c r="D8" s="8"/>
      <c r="E8" s="8"/>
      <c r="F8" s="8"/>
      <c r="G8" s="8"/>
      <c r="H8" s="8"/>
      <c r="I8" s="8"/>
      <c r="J8" s="8"/>
      <c r="K8" s="8"/>
    </row>
    <row r="9" spans="1:11" ht="12.6" customHeight="1">
      <c r="A9" s="10" t="s">
        <v>3</v>
      </c>
      <c r="B9" s="8"/>
      <c r="C9" s="8"/>
      <c r="D9" s="8"/>
      <c r="E9" s="8"/>
      <c r="F9" s="8"/>
      <c r="G9" s="8"/>
      <c r="H9" s="10"/>
      <c r="I9" s="8"/>
      <c r="J9" s="8"/>
      <c r="K9" s="8"/>
    </row>
    <row r="10" spans="1:11" ht="12.6" customHeight="1">
      <c r="E10" s="10"/>
    </row>
    <row r="11" spans="1:11" ht="12.6" customHeight="1">
      <c r="A11" s="60" t="s">
        <v>783</v>
      </c>
      <c r="E11" s="10"/>
    </row>
    <row r="12" spans="1:11" ht="12.6" customHeight="1">
      <c r="A12" s="60"/>
      <c r="E12" s="10"/>
    </row>
    <row r="13" spans="1:11" ht="12.6" customHeight="1">
      <c r="A13" s="102"/>
      <c r="B13" s="103"/>
      <c r="E13" s="10"/>
    </row>
    <row r="14" spans="1:11" ht="12.6" customHeight="1">
      <c r="A14" s="16">
        <v>2016</v>
      </c>
      <c r="B14" s="28">
        <v>5.6</v>
      </c>
      <c r="E14" s="10"/>
    </row>
    <row r="15" spans="1:11" ht="12.6" customHeight="1">
      <c r="A15" s="16">
        <v>2017</v>
      </c>
      <c r="B15" s="28">
        <v>2.2999999999999998</v>
      </c>
      <c r="E15" s="10"/>
    </row>
    <row r="16" spans="1:11" ht="12.6" customHeight="1">
      <c r="A16" s="16">
        <v>2018</v>
      </c>
      <c r="B16" s="28">
        <v>14.3</v>
      </c>
      <c r="E16" s="10"/>
    </row>
    <row r="17" spans="1:5" ht="12.6" customHeight="1">
      <c r="A17" s="16">
        <v>2019</v>
      </c>
      <c r="B17" s="28">
        <v>67.599999999999994</v>
      </c>
      <c r="E17" s="10"/>
    </row>
    <row r="18" spans="1:5" ht="12.6" customHeight="1">
      <c r="A18" s="16" t="s">
        <v>581</v>
      </c>
      <c r="B18" s="28">
        <v>11.4</v>
      </c>
      <c r="E18" s="10"/>
    </row>
    <row r="19" spans="1:5" s="150" customFormat="1" ht="12.6" customHeight="1">
      <c r="A19" s="155" t="s">
        <v>867</v>
      </c>
      <c r="B19" s="160">
        <v>17</v>
      </c>
      <c r="E19" s="151"/>
    </row>
    <row r="20" spans="1:5" ht="12.6" customHeight="1">
      <c r="A20" s="155" t="s">
        <v>926</v>
      </c>
      <c r="B20" s="160">
        <v>12</v>
      </c>
      <c r="E20" s="10"/>
    </row>
    <row r="21" spans="1:5" s="150" customFormat="1" ht="12.6" customHeight="1">
      <c r="A21" s="155" t="s">
        <v>983</v>
      </c>
      <c r="B21" s="160">
        <v>35.9</v>
      </c>
      <c r="E21" s="151"/>
    </row>
    <row r="22" spans="1:5" ht="12.6" customHeight="1">
      <c r="A22" s="76" t="s">
        <v>23</v>
      </c>
      <c r="B22" s="78">
        <f>SUM(B14:B21)</f>
        <v>166.1</v>
      </c>
      <c r="E22" s="10"/>
    </row>
    <row r="23" spans="1:5" ht="12.6" customHeight="1">
      <c r="E23" s="10"/>
    </row>
    <row r="24" spans="1:5" ht="12.6" customHeight="1">
      <c r="A24" s="77" t="s">
        <v>775</v>
      </c>
      <c r="E24" s="10"/>
    </row>
    <row r="25" spans="1:5" ht="12.6" customHeight="1">
      <c r="A25" s="10" t="s">
        <v>776</v>
      </c>
      <c r="E25" s="10"/>
    </row>
    <row r="26" spans="1:5" ht="12.6" customHeight="1">
      <c r="A26" s="10"/>
      <c r="E26" s="10"/>
    </row>
    <row r="27" spans="1:5" ht="12.6" customHeight="1">
      <c r="A27" s="60" t="s">
        <v>984</v>
      </c>
      <c r="E27" s="10"/>
    </row>
    <row r="28" spans="1:5" ht="12.6" customHeight="1">
      <c r="A28" s="60"/>
      <c r="E28" s="10"/>
    </row>
    <row r="29" spans="1:5" ht="12.6" customHeight="1">
      <c r="A29" s="102"/>
      <c r="B29" s="103"/>
      <c r="E29" s="10"/>
    </row>
    <row r="30" spans="1:5" ht="12.6" customHeight="1">
      <c r="A30" s="155" t="s">
        <v>582</v>
      </c>
      <c r="B30" s="108">
        <v>186</v>
      </c>
      <c r="E30" s="10"/>
    </row>
    <row r="31" spans="1:5" ht="12.6" customHeight="1">
      <c r="A31" s="155" t="s">
        <v>583</v>
      </c>
      <c r="B31" s="108">
        <v>263</v>
      </c>
      <c r="E31" s="10"/>
    </row>
    <row r="32" spans="1:5" ht="12.6" customHeight="1">
      <c r="A32" s="107" t="s">
        <v>23</v>
      </c>
      <c r="B32" s="109">
        <f>SUM(B30:B31)</f>
        <v>449</v>
      </c>
      <c r="E32" s="10"/>
    </row>
    <row r="33" spans="1:5" ht="12.6" customHeight="1">
      <c r="A33" s="8"/>
      <c r="B33" s="110"/>
      <c r="E33" s="10"/>
    </row>
    <row r="34" spans="1:5" ht="12.6" customHeight="1">
      <c r="A34" s="102"/>
      <c r="B34" s="103"/>
      <c r="E34" s="10"/>
    </row>
    <row r="35" spans="1:5" ht="12.6" customHeight="1">
      <c r="A35" s="155" t="s">
        <v>584</v>
      </c>
      <c r="B35" s="108">
        <v>233</v>
      </c>
      <c r="E35" s="10"/>
    </row>
    <row r="36" spans="1:5" ht="12.6" customHeight="1">
      <c r="A36" s="155" t="s">
        <v>585</v>
      </c>
      <c r="B36" s="108">
        <v>216</v>
      </c>
      <c r="E36" s="10"/>
    </row>
    <row r="37" spans="1:5" ht="12.6" customHeight="1">
      <c r="A37" s="107" t="s">
        <v>23</v>
      </c>
      <c r="B37" s="109">
        <f>SUM(B35:B36)</f>
        <v>449</v>
      </c>
      <c r="E37" s="10"/>
    </row>
    <row r="38" spans="1:5" ht="12.6" customHeight="1">
      <c r="E38" s="10"/>
    </row>
    <row r="39" spans="1:5" ht="12.6" customHeight="1">
      <c r="A39" s="60" t="s">
        <v>985</v>
      </c>
      <c r="E39" s="10"/>
    </row>
    <row r="40" spans="1:5" ht="12.6" customHeight="1">
      <c r="A40" s="60"/>
      <c r="E40" s="10"/>
    </row>
    <row r="41" spans="1:5" ht="12.6" customHeight="1">
      <c r="A41" s="102"/>
      <c r="B41" s="103"/>
      <c r="E41" s="10"/>
    </row>
    <row r="42" spans="1:5" ht="12.6" customHeight="1">
      <c r="A42" s="162" t="s">
        <v>46</v>
      </c>
      <c r="B42" s="108">
        <v>263</v>
      </c>
      <c r="E42" s="10"/>
    </row>
    <row r="43" spans="1:5" ht="12.6" customHeight="1">
      <c r="A43" s="162" t="s">
        <v>713</v>
      </c>
      <c r="B43" s="108">
        <v>62</v>
      </c>
      <c r="E43" s="10"/>
    </row>
    <row r="44" spans="1:5" ht="12.6" customHeight="1">
      <c r="A44" s="162" t="s">
        <v>13</v>
      </c>
      <c r="B44" s="108">
        <v>32</v>
      </c>
      <c r="E44" s="10"/>
    </row>
    <row r="45" spans="1:5" ht="12.6" customHeight="1">
      <c r="A45" s="162" t="s">
        <v>18</v>
      </c>
      <c r="B45" s="108">
        <v>24</v>
      </c>
      <c r="E45" s="10"/>
    </row>
    <row r="46" spans="1:5" ht="12.6" customHeight="1">
      <c r="A46" s="162" t="s">
        <v>16</v>
      </c>
      <c r="B46" s="108">
        <v>22</v>
      </c>
      <c r="E46" s="10"/>
    </row>
    <row r="47" spans="1:5" ht="12.6" customHeight="1">
      <c r="A47" s="162" t="s">
        <v>12</v>
      </c>
      <c r="B47" s="108">
        <v>21</v>
      </c>
      <c r="E47" s="10"/>
    </row>
    <row r="48" spans="1:5" ht="12.6" customHeight="1">
      <c r="A48" s="162" t="s">
        <v>20</v>
      </c>
      <c r="B48" s="108">
        <v>11</v>
      </c>
      <c r="E48" s="10"/>
    </row>
    <row r="49" spans="1:5" ht="12.6" customHeight="1">
      <c r="A49" s="162" t="s">
        <v>19</v>
      </c>
      <c r="B49" s="108">
        <v>2</v>
      </c>
      <c r="E49" s="10"/>
    </row>
    <row r="50" spans="1:5" ht="12.6" customHeight="1">
      <c r="A50" s="162" t="s">
        <v>57</v>
      </c>
      <c r="B50" s="108">
        <v>2</v>
      </c>
      <c r="E50" s="10"/>
    </row>
    <row r="51" spans="1:5" ht="12.6" customHeight="1">
      <c r="A51" s="162" t="s">
        <v>11</v>
      </c>
      <c r="B51" s="108">
        <v>1</v>
      </c>
      <c r="E51" s="10"/>
    </row>
    <row r="52" spans="1:5" ht="12.6" customHeight="1">
      <c r="A52" s="162" t="s">
        <v>15</v>
      </c>
      <c r="B52" s="108">
        <v>2</v>
      </c>
      <c r="E52" s="10"/>
    </row>
    <row r="53" spans="1:5" s="150" customFormat="1" ht="12.6" customHeight="1">
      <c r="A53" s="162" t="s">
        <v>17</v>
      </c>
      <c r="B53" s="108">
        <v>1</v>
      </c>
      <c r="E53" s="151"/>
    </row>
    <row r="54" spans="1:5" s="150" customFormat="1" ht="12.6" customHeight="1">
      <c r="A54" s="162" t="s">
        <v>900</v>
      </c>
      <c r="B54" s="108">
        <v>6</v>
      </c>
      <c r="E54" s="151"/>
    </row>
    <row r="55" spans="1:5" ht="12.6" customHeight="1">
      <c r="A55" s="107" t="s">
        <v>23</v>
      </c>
      <c r="B55" s="109">
        <v>449</v>
      </c>
      <c r="E55" s="10"/>
    </row>
    <row r="56" spans="1:5" ht="12.6" customHeight="1">
      <c r="E56" s="10"/>
    </row>
    <row r="57" spans="1:5" ht="12.6" customHeight="1">
      <c r="A57" s="60" t="s">
        <v>986</v>
      </c>
      <c r="E57" s="10"/>
    </row>
    <row r="58" spans="1:5" ht="12.6" customHeight="1">
      <c r="E58" s="10"/>
    </row>
    <row r="59" spans="1:5" ht="12.6" customHeight="1">
      <c r="A59" s="102"/>
      <c r="B59" s="103"/>
      <c r="E59" s="10"/>
    </row>
    <row r="60" spans="1:5" ht="12.6" customHeight="1">
      <c r="A60" s="162" t="s">
        <v>588</v>
      </c>
      <c r="B60" s="108">
        <v>167</v>
      </c>
      <c r="E60" s="10"/>
    </row>
    <row r="61" spans="1:5" ht="12.6" customHeight="1">
      <c r="A61" s="33" t="s">
        <v>586</v>
      </c>
      <c r="B61" s="108">
        <v>119</v>
      </c>
      <c r="E61" s="10"/>
    </row>
    <row r="62" spans="1:5" ht="12.6" customHeight="1">
      <c r="A62" s="33" t="s">
        <v>587</v>
      </c>
      <c r="B62" s="108">
        <v>81</v>
      </c>
      <c r="E62" s="10"/>
    </row>
    <row r="63" spans="1:5" ht="12.6" customHeight="1">
      <c r="A63" s="33" t="s">
        <v>589</v>
      </c>
      <c r="B63" s="108">
        <v>27</v>
      </c>
      <c r="E63" s="10"/>
    </row>
    <row r="64" spans="1:5" ht="12.6" customHeight="1">
      <c r="A64" s="33" t="s">
        <v>578</v>
      </c>
      <c r="B64" s="108">
        <v>20</v>
      </c>
      <c r="E64" s="10"/>
    </row>
    <row r="65" spans="1:5" ht="12.6" customHeight="1">
      <c r="A65" s="33" t="s">
        <v>590</v>
      </c>
      <c r="B65" s="108">
        <v>18</v>
      </c>
      <c r="E65" s="10"/>
    </row>
    <row r="66" spans="1:5" ht="12.6" customHeight="1">
      <c r="A66" s="33" t="s">
        <v>591</v>
      </c>
      <c r="B66" s="108">
        <v>8</v>
      </c>
      <c r="E66" s="10"/>
    </row>
    <row r="67" spans="1:5" ht="12.6" customHeight="1">
      <c r="A67" s="33" t="s">
        <v>592</v>
      </c>
      <c r="B67" s="108">
        <v>8</v>
      </c>
      <c r="E67" s="10"/>
    </row>
    <row r="68" spans="1:5" ht="12.6" customHeight="1">
      <c r="A68" s="33" t="s">
        <v>138</v>
      </c>
      <c r="B68" s="108">
        <v>1</v>
      </c>
      <c r="E68" s="10"/>
    </row>
    <row r="69" spans="1:5" ht="12.6" customHeight="1">
      <c r="A69" s="107" t="s">
        <v>23</v>
      </c>
      <c r="B69" s="109">
        <v>449</v>
      </c>
      <c r="E69" s="10"/>
    </row>
    <row r="70" spans="1:5" ht="12.6" customHeight="1">
      <c r="E70" s="10"/>
    </row>
    <row r="71" spans="1:5" ht="12.6" customHeight="1">
      <c r="A71" s="10" t="s">
        <v>840</v>
      </c>
    </row>
    <row r="72" spans="1:5" ht="12.6" customHeight="1">
      <c r="A72" s="94" t="s">
        <v>987</v>
      </c>
    </row>
    <row r="73" spans="1:5" ht="12.6" customHeight="1">
      <c r="A73" s="94" t="s">
        <v>845</v>
      </c>
    </row>
  </sheetData>
  <sortState xmlns:xlrd2="http://schemas.microsoft.com/office/spreadsheetml/2017/richdata2" ref="A60:B68">
    <sortCondition descending="1" ref="B60:B68"/>
  </sortState>
  <phoneticPr fontId="43" type="noConversion"/>
  <pageMargins left="0.75" right="0.75" top="1" bottom="1" header="0.5" footer="0.5"/>
  <pageSetup scale="65"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S57"/>
  <sheetViews>
    <sheetView topLeftCell="A17" zoomScaleNormal="70" workbookViewId="0">
      <selection activeCell="C31" sqref="C31"/>
    </sheetView>
  </sheetViews>
  <sheetFormatPr defaultColWidth="8.85546875" defaultRowHeight="12.6" customHeight="1"/>
  <cols>
    <col min="1" max="1" width="16" style="9" customWidth="1"/>
    <col min="2" max="2" width="6.42578125" style="9" customWidth="1"/>
    <col min="3" max="5" width="6.42578125" style="150" customWidth="1"/>
    <col min="6" max="6" width="1.28515625" style="9" customWidth="1"/>
    <col min="7" max="16" width="6.42578125" style="9" customWidth="1"/>
    <col min="17" max="17" width="9.140625" style="9" customWidth="1"/>
    <col min="18" max="16384" width="8.85546875" style="9"/>
  </cols>
  <sheetData>
    <row r="8" spans="1:19" ht="12.6" customHeight="1">
      <c r="A8" s="77" t="s">
        <v>50</v>
      </c>
      <c r="B8" s="8"/>
      <c r="C8" s="149"/>
      <c r="D8" s="149"/>
      <c r="E8" s="149"/>
      <c r="F8" s="8"/>
      <c r="G8" s="8"/>
      <c r="H8" s="8"/>
      <c r="I8" s="8"/>
      <c r="J8" s="8"/>
      <c r="K8" s="8"/>
      <c r="L8" s="8"/>
      <c r="M8" s="8"/>
      <c r="N8" s="8"/>
      <c r="O8" s="8"/>
      <c r="P8" s="8"/>
      <c r="Q8" s="8"/>
    </row>
    <row r="9" spans="1:19" ht="12.6" customHeight="1">
      <c r="A9" s="10" t="s">
        <v>3</v>
      </c>
      <c r="B9" s="8"/>
      <c r="C9" s="149"/>
      <c r="D9" s="149"/>
      <c r="E9" s="149"/>
      <c r="F9" s="8"/>
      <c r="G9" s="8"/>
      <c r="H9" s="8"/>
      <c r="I9" s="8"/>
      <c r="J9" s="8"/>
      <c r="K9" s="8"/>
      <c r="L9" s="8"/>
      <c r="M9" s="8"/>
      <c r="N9" s="8"/>
      <c r="O9" s="8"/>
      <c r="P9" s="8"/>
      <c r="Q9" s="8"/>
    </row>
    <row r="10" spans="1:19" ht="12.6" customHeight="1">
      <c r="A10" s="62"/>
      <c r="B10" s="8"/>
      <c r="C10" s="149"/>
      <c r="D10" s="149"/>
      <c r="E10" s="149"/>
      <c r="F10" s="8"/>
      <c r="G10" s="8"/>
      <c r="H10" s="8"/>
      <c r="I10" s="8"/>
      <c r="J10" s="8"/>
      <c r="K10" s="8"/>
      <c r="L10" s="8"/>
      <c r="M10" s="8"/>
      <c r="N10" s="8"/>
      <c r="O10" s="8"/>
      <c r="P10" s="8"/>
      <c r="Q10" s="8"/>
    </row>
    <row r="11" spans="1:19" ht="12.6" customHeight="1">
      <c r="A11" s="60" t="s">
        <v>784</v>
      </c>
      <c r="B11" s="19"/>
      <c r="C11" s="19"/>
      <c r="D11" s="19"/>
      <c r="E11" s="19"/>
      <c r="F11" s="19"/>
      <c r="G11" s="19"/>
      <c r="H11" s="19"/>
      <c r="J11" s="8"/>
      <c r="K11" s="8"/>
      <c r="L11" s="8"/>
      <c r="M11" s="8"/>
      <c r="O11" s="8"/>
      <c r="P11" s="8"/>
      <c r="Q11" s="8"/>
    </row>
    <row r="12" spans="1:19" ht="12.6" customHeight="1">
      <c r="A12" s="23"/>
      <c r="B12" s="19"/>
      <c r="C12" s="19"/>
      <c r="D12" s="19"/>
      <c r="E12" s="19"/>
      <c r="F12" s="20"/>
      <c r="G12" s="20"/>
      <c r="H12" s="19"/>
      <c r="I12" s="36"/>
      <c r="J12" s="8"/>
      <c r="K12" s="8"/>
      <c r="L12" s="8"/>
      <c r="M12" s="8"/>
      <c r="O12" s="8"/>
      <c r="P12" s="8"/>
      <c r="Q12" s="8"/>
      <c r="R12" s="8"/>
      <c r="S12" s="8"/>
    </row>
    <row r="13" spans="1:19" ht="12.6" customHeight="1">
      <c r="A13" s="112"/>
      <c r="B13" s="113" t="s">
        <v>570</v>
      </c>
      <c r="C13" s="113" t="s">
        <v>864</v>
      </c>
      <c r="D13" s="113" t="s">
        <v>905</v>
      </c>
      <c r="E13" s="113" t="s">
        <v>906</v>
      </c>
      <c r="F13" s="20"/>
      <c r="G13" s="113" t="s">
        <v>412</v>
      </c>
      <c r="H13" s="113" t="s">
        <v>413</v>
      </c>
      <c r="I13" s="113" t="s">
        <v>414</v>
      </c>
      <c r="J13" s="113" t="s">
        <v>415</v>
      </c>
      <c r="K13" s="8"/>
      <c r="L13" s="93">
        <v>2018</v>
      </c>
      <c r="M13" s="93">
        <v>2017</v>
      </c>
      <c r="N13" s="93">
        <v>2016</v>
      </c>
      <c r="O13" s="93">
        <v>2015</v>
      </c>
      <c r="P13" s="93">
        <v>2014</v>
      </c>
      <c r="Q13" s="8"/>
      <c r="R13" s="8"/>
      <c r="S13" s="8"/>
    </row>
    <row r="14" spans="1:19" ht="12.6" customHeight="1">
      <c r="A14" s="114" t="s">
        <v>25</v>
      </c>
      <c r="B14" s="115">
        <v>81.432500132139822</v>
      </c>
      <c r="C14" s="115">
        <v>84.417232073694819</v>
      </c>
      <c r="D14" s="115">
        <v>81.895302360192105</v>
      </c>
      <c r="E14" s="115">
        <v>90.836773857654549</v>
      </c>
      <c r="F14" s="20"/>
      <c r="G14" s="115">
        <v>74.858999999999995</v>
      </c>
      <c r="H14" s="115">
        <v>76.718999999999994</v>
      </c>
      <c r="I14" s="115">
        <v>77.787000000000006</v>
      </c>
      <c r="J14" s="115">
        <v>82.51949817091392</v>
      </c>
      <c r="K14" s="8"/>
      <c r="L14" s="115">
        <v>75.054254567354988</v>
      </c>
      <c r="M14" s="115">
        <v>71.870558044227934</v>
      </c>
      <c r="N14" s="115">
        <v>68.640623237653671</v>
      </c>
      <c r="O14" s="115">
        <v>61.968060481251761</v>
      </c>
      <c r="P14" s="115">
        <v>52.64795570929234</v>
      </c>
      <c r="Q14" s="8"/>
      <c r="R14" s="8"/>
      <c r="S14" s="8"/>
    </row>
    <row r="15" spans="1:19" ht="12.6" customHeight="1">
      <c r="A15" s="114" t="s">
        <v>575</v>
      </c>
      <c r="B15" s="115">
        <v>26.376520935514506</v>
      </c>
      <c r="C15" s="115">
        <v>26.27204382231421</v>
      </c>
      <c r="D15" s="115">
        <v>26.044440617735599</v>
      </c>
      <c r="E15" s="115">
        <v>21.587077777704806</v>
      </c>
      <c r="F15" s="20"/>
      <c r="G15" s="115">
        <v>27.099</v>
      </c>
      <c r="H15" s="115">
        <v>26.654</v>
      </c>
      <c r="I15" s="115">
        <v>27.227</v>
      </c>
      <c r="J15" s="115">
        <v>27.307103584999997</v>
      </c>
      <c r="K15" s="8"/>
      <c r="L15" s="115">
        <v>26.731013545498929</v>
      </c>
      <c r="M15" s="115">
        <v>25.880991820418437</v>
      </c>
      <c r="N15" s="115">
        <v>28.18414102420445</v>
      </c>
      <c r="O15" s="115">
        <v>28.046872971451705</v>
      </c>
      <c r="P15" s="115">
        <v>24.944347894476252</v>
      </c>
      <c r="Q15" s="8"/>
      <c r="R15" s="8"/>
      <c r="S15" s="8"/>
    </row>
    <row r="16" spans="1:19" ht="12.6" customHeight="1">
      <c r="A16" s="116" t="s">
        <v>576</v>
      </c>
      <c r="B16" s="115">
        <v>77.156281160352691</v>
      </c>
      <c r="C16" s="115">
        <v>77.396601341673616</v>
      </c>
      <c r="D16" s="115">
        <v>78.85761006437761</v>
      </c>
      <c r="E16" s="115">
        <v>91.861509893821705</v>
      </c>
      <c r="F16" s="20"/>
      <c r="G16" s="115">
        <v>71.641999999999996</v>
      </c>
      <c r="H16" s="115">
        <v>68.515000000000001</v>
      </c>
      <c r="I16" s="115">
        <v>67.276028944627697</v>
      </c>
      <c r="J16" s="115">
        <v>84.540107318172147</v>
      </c>
      <c r="K16" s="8"/>
      <c r="L16" s="115">
        <v>69.585136413664827</v>
      </c>
      <c r="M16" s="115">
        <v>77.508535475834762</v>
      </c>
      <c r="N16" s="115">
        <v>80.721073989598366</v>
      </c>
      <c r="O16" s="115">
        <v>97.712024738842473</v>
      </c>
      <c r="P16" s="115">
        <v>112.53444092571652</v>
      </c>
      <c r="Q16" s="8"/>
      <c r="R16" s="8"/>
      <c r="S16" s="8"/>
    </row>
    <row r="17" spans="1:19" ht="12.6" customHeight="1">
      <c r="A17" s="116" t="s">
        <v>8</v>
      </c>
      <c r="B17" s="115">
        <v>31.429159573759623</v>
      </c>
      <c r="C17" s="115">
        <v>30.697082540280686</v>
      </c>
      <c r="D17" s="115">
        <v>30.965157305925352</v>
      </c>
      <c r="E17" s="115">
        <v>31.27579281403283</v>
      </c>
      <c r="F17" s="20"/>
      <c r="G17" s="115">
        <v>32.295999999999999</v>
      </c>
      <c r="H17" s="115">
        <v>32.682000000000002</v>
      </c>
      <c r="I17" s="115">
        <v>31.5264897009103</v>
      </c>
      <c r="J17" s="115">
        <v>32.531553053017625</v>
      </c>
      <c r="K17" s="8"/>
      <c r="L17" s="115">
        <v>33.323995626655964</v>
      </c>
      <c r="M17" s="115">
        <v>37.880347987865399</v>
      </c>
      <c r="N17" s="115">
        <v>46.773394695198256</v>
      </c>
      <c r="O17" s="115">
        <v>53.40484237944294</v>
      </c>
      <c r="P17" s="115">
        <v>61.620672286527117</v>
      </c>
      <c r="Q17" s="8"/>
      <c r="R17" s="8"/>
      <c r="S17" s="8"/>
    </row>
    <row r="18" spans="1:19" ht="12.6" customHeight="1">
      <c r="A18" s="116" t="s">
        <v>577</v>
      </c>
      <c r="B18" s="115">
        <v>60.84074507637191</v>
      </c>
      <c r="C18" s="115">
        <v>74.288002520771528</v>
      </c>
      <c r="D18" s="115">
        <v>72.778434994533285</v>
      </c>
      <c r="E18" s="115">
        <v>78.17618081388818</v>
      </c>
      <c r="F18" s="20"/>
      <c r="G18" s="115">
        <v>67.680000000000007</v>
      </c>
      <c r="H18" s="115">
        <v>64.039000000000001</v>
      </c>
      <c r="I18" s="115">
        <v>63.472999999999999</v>
      </c>
      <c r="J18" s="115">
        <v>63.574637889247747</v>
      </c>
      <c r="K18" s="8"/>
      <c r="L18" s="115">
        <v>68.887865075175199</v>
      </c>
      <c r="M18" s="115">
        <v>64.398618797331707</v>
      </c>
      <c r="N18" s="115">
        <v>53.264632654986272</v>
      </c>
      <c r="O18" s="115">
        <v>40.706849890803888</v>
      </c>
      <c r="P18" s="115">
        <v>39.708808268060132</v>
      </c>
      <c r="Q18" s="8"/>
      <c r="R18" s="8"/>
      <c r="S18" s="8"/>
    </row>
    <row r="19" spans="1:19" ht="12.6" customHeight="1">
      <c r="A19" s="116" t="s">
        <v>578</v>
      </c>
      <c r="B19" s="115">
        <v>16.854503183552815</v>
      </c>
      <c r="C19" s="115">
        <v>17.108720554822764</v>
      </c>
      <c r="D19" s="115">
        <v>18.557753515495381</v>
      </c>
      <c r="E19" s="115">
        <v>16.497633134222575</v>
      </c>
      <c r="F19" s="20"/>
      <c r="G19" s="115">
        <v>18.018999999999998</v>
      </c>
      <c r="H19" s="115">
        <v>18.724</v>
      </c>
      <c r="I19" s="115">
        <v>18.318000000000001</v>
      </c>
      <c r="J19" s="115">
        <v>18.08359669391556</v>
      </c>
      <c r="K19" s="8"/>
      <c r="L19" s="115">
        <v>18.600164013031957</v>
      </c>
      <c r="M19" s="115">
        <v>17.68922979175538</v>
      </c>
      <c r="N19" s="115">
        <v>14.767881504125553</v>
      </c>
      <c r="O19" s="115">
        <v>12.582451691433025</v>
      </c>
      <c r="P19" s="115">
        <v>14.808453697779147</v>
      </c>
      <c r="Q19" s="8"/>
      <c r="R19" s="8"/>
      <c r="S19" s="8"/>
    </row>
    <row r="20" spans="1:19" ht="12.6" customHeight="1">
      <c r="A20" s="116" t="s">
        <v>26</v>
      </c>
      <c r="B20" s="115">
        <v>637.23614493909304</v>
      </c>
      <c r="C20" s="115">
        <v>630.26898995966474</v>
      </c>
      <c r="D20" s="115">
        <v>618.62114289570218</v>
      </c>
      <c r="E20" s="115">
        <v>605.15498815888589</v>
      </c>
      <c r="F20" s="20"/>
      <c r="G20" s="115">
        <v>640.42200000000003</v>
      </c>
      <c r="H20" s="115">
        <v>650.6</v>
      </c>
      <c r="I20" s="115">
        <v>635.43068327403705</v>
      </c>
      <c r="J20" s="115">
        <v>640.3648875159023</v>
      </c>
      <c r="K20" s="8"/>
      <c r="L20" s="115">
        <v>666.95105309654855</v>
      </c>
      <c r="M20" s="115">
        <v>691.053443735369</v>
      </c>
      <c r="N20" s="115">
        <v>717.72907967600554</v>
      </c>
      <c r="O20" s="115">
        <v>767.16289710580804</v>
      </c>
      <c r="P20" s="115">
        <v>827.45682648489219</v>
      </c>
      <c r="Q20" s="8"/>
      <c r="R20" s="8"/>
      <c r="S20" s="8"/>
    </row>
    <row r="21" spans="1:19" ht="12.6" customHeight="1">
      <c r="A21" s="116" t="s">
        <v>97</v>
      </c>
      <c r="B21" s="115">
        <v>59.31036052330208</v>
      </c>
      <c r="C21" s="115">
        <v>58.885091502369349</v>
      </c>
      <c r="D21" s="115">
        <v>57.889800454619753</v>
      </c>
      <c r="E21" s="115">
        <v>57.416000231421165</v>
      </c>
      <c r="F21" s="20"/>
      <c r="G21" s="115">
        <v>58.844000000000001</v>
      </c>
      <c r="H21" s="115">
        <v>58.073999999999998</v>
      </c>
      <c r="I21" s="115">
        <v>58.103000000000002</v>
      </c>
      <c r="J21" s="115">
        <v>59.677138195777502</v>
      </c>
      <c r="K21" s="8"/>
      <c r="L21" s="115">
        <v>55.289727551440308</v>
      </c>
      <c r="M21" s="115">
        <v>53.426077299046746</v>
      </c>
      <c r="N21" s="115">
        <v>58.428448415952772</v>
      </c>
      <c r="O21" s="115">
        <v>65.02338075840801</v>
      </c>
      <c r="P21" s="115">
        <v>64.474557336429328</v>
      </c>
      <c r="Q21" s="8"/>
      <c r="R21" s="8"/>
      <c r="S21" s="8"/>
    </row>
    <row r="22" spans="1:19" ht="12.6" customHeight="1">
      <c r="A22" s="117" t="s">
        <v>593</v>
      </c>
      <c r="B22" s="118">
        <v>990.63621552408654</v>
      </c>
      <c r="C22" s="118">
        <v>999.33376431559179</v>
      </c>
      <c r="D22" s="118">
        <v>985.60964220858136</v>
      </c>
      <c r="E22" s="118">
        <v>992.80595668163232</v>
      </c>
      <c r="F22" s="20"/>
      <c r="G22" s="118">
        <f>SUM(G14:G21)</f>
        <v>990.8610000000001</v>
      </c>
      <c r="H22" s="118">
        <f>SUM(H14:H21)</f>
        <v>996.00699999999995</v>
      </c>
      <c r="I22" s="118">
        <f>SUM(I14:I21)</f>
        <v>979.141201919575</v>
      </c>
      <c r="J22" s="118">
        <v>1008.5985224219468</v>
      </c>
      <c r="K22" s="8"/>
      <c r="L22" s="118">
        <v>1014.4232098893708</v>
      </c>
      <c r="M22" s="118">
        <v>1039.7078029518493</v>
      </c>
      <c r="N22" s="118">
        <v>1068.5092751977249</v>
      </c>
      <c r="O22" s="118">
        <v>1126.6073800174418</v>
      </c>
      <c r="P22" s="118">
        <v>1198.196062603173</v>
      </c>
      <c r="Q22" s="8"/>
      <c r="R22" s="8"/>
      <c r="S22" s="8"/>
    </row>
    <row r="23" spans="1:19" ht="12.6" customHeight="1">
      <c r="B23" s="19"/>
      <c r="C23" s="19"/>
      <c r="D23" s="19"/>
      <c r="E23" s="19"/>
      <c r="F23" s="19"/>
      <c r="G23" s="19"/>
      <c r="H23" s="10"/>
      <c r="J23" s="8"/>
      <c r="K23" s="8"/>
      <c r="L23" s="8"/>
      <c r="M23" s="8"/>
      <c r="O23" s="8"/>
      <c r="P23" s="8"/>
      <c r="Q23" s="8"/>
      <c r="R23" s="8"/>
      <c r="S23" s="8"/>
    </row>
    <row r="24" spans="1:19" ht="12.6" customHeight="1">
      <c r="A24" s="116" t="s">
        <v>594</v>
      </c>
      <c r="B24" s="119" t="s">
        <v>46</v>
      </c>
      <c r="C24" s="119" t="s">
        <v>46</v>
      </c>
      <c r="D24" s="119" t="s">
        <v>46</v>
      </c>
      <c r="E24" s="119" t="s">
        <v>46</v>
      </c>
      <c r="F24" s="19"/>
      <c r="G24" s="115">
        <v>130.05581052350098</v>
      </c>
      <c r="H24" s="115">
        <v>137.2517</v>
      </c>
      <c r="I24" s="115">
        <v>137.71706287510793</v>
      </c>
      <c r="J24" s="115">
        <v>146.09941551191349</v>
      </c>
      <c r="K24" s="8"/>
      <c r="L24" s="115">
        <v>120.10787625095978</v>
      </c>
      <c r="M24" s="115">
        <v>107.30999684246471</v>
      </c>
      <c r="N24" s="115">
        <v>105.5601033590211</v>
      </c>
      <c r="O24" s="115">
        <v>99.903325152416869</v>
      </c>
      <c r="P24" s="115">
        <v>116.80933456528562</v>
      </c>
      <c r="Q24" s="8"/>
      <c r="R24" s="8"/>
      <c r="S24" s="8"/>
    </row>
    <row r="25" spans="1:19" ht="12.6" customHeight="1">
      <c r="A25" s="117" t="s">
        <v>595</v>
      </c>
      <c r="B25" s="140" t="s">
        <v>46</v>
      </c>
      <c r="C25" s="140" t="s">
        <v>46</v>
      </c>
      <c r="D25" s="140" t="s">
        <v>46</v>
      </c>
      <c r="E25" s="140" t="s">
        <v>46</v>
      </c>
      <c r="F25" s="19"/>
      <c r="G25" s="118">
        <f>G22+G24</f>
        <v>1120.916810523501</v>
      </c>
      <c r="H25" s="118">
        <f>H22+H24</f>
        <v>1133.2586999999999</v>
      </c>
      <c r="I25" s="118">
        <f>I22+I24</f>
        <v>1116.858264794683</v>
      </c>
      <c r="J25" s="118">
        <f>J22+J24</f>
        <v>1154.6979379338602</v>
      </c>
      <c r="K25" s="8"/>
      <c r="L25" s="118">
        <f>L24+L22</f>
        <v>1134.5310861403307</v>
      </c>
      <c r="M25" s="118">
        <f t="shared" ref="M25:P25" si="0">M24+M22</f>
        <v>1147.017799794314</v>
      </c>
      <c r="N25" s="118">
        <f t="shared" si="0"/>
        <v>1174.069378556746</v>
      </c>
      <c r="O25" s="118">
        <f t="shared" si="0"/>
        <v>1226.5107051698587</v>
      </c>
      <c r="P25" s="118">
        <f t="shared" si="0"/>
        <v>1315.0053971684586</v>
      </c>
      <c r="Q25" s="8"/>
      <c r="R25" s="8"/>
      <c r="S25" s="8"/>
    </row>
    <row r="26" spans="1:19" ht="12.6" customHeight="1">
      <c r="B26" s="19"/>
      <c r="C26" s="19"/>
      <c r="D26" s="19"/>
      <c r="E26" s="19"/>
      <c r="F26" s="19"/>
      <c r="G26" s="19"/>
      <c r="H26" s="10"/>
      <c r="J26" s="8"/>
      <c r="K26" s="8"/>
      <c r="L26" s="8"/>
      <c r="M26" s="8"/>
      <c r="O26" s="8"/>
      <c r="P26" s="8"/>
      <c r="Q26" s="8"/>
      <c r="R26" s="8"/>
      <c r="S26" s="8"/>
    </row>
    <row r="27" spans="1:19" ht="12.6" customHeight="1">
      <c r="A27" s="60" t="s">
        <v>785</v>
      </c>
      <c r="J27" s="170"/>
      <c r="K27" s="170"/>
      <c r="Q27" s="8"/>
      <c r="R27" s="8"/>
      <c r="S27" s="8"/>
    </row>
    <row r="28" spans="1:19" ht="12.6" customHeight="1">
      <c r="Q28" s="8"/>
      <c r="R28" s="8"/>
      <c r="S28" s="8"/>
    </row>
    <row r="29" spans="1:19" ht="12.6" customHeight="1">
      <c r="A29" s="122"/>
      <c r="B29" s="125" t="s">
        <v>570</v>
      </c>
      <c r="C29" s="113" t="s">
        <v>864</v>
      </c>
      <c r="D29" s="113" t="s">
        <v>905</v>
      </c>
      <c r="E29" s="113" t="s">
        <v>906</v>
      </c>
      <c r="F29" s="49"/>
      <c r="G29" s="125" t="s">
        <v>412</v>
      </c>
      <c r="H29" s="125" t="s">
        <v>413</v>
      </c>
      <c r="I29" s="125" t="s">
        <v>414</v>
      </c>
      <c r="J29" s="125" t="s">
        <v>415</v>
      </c>
      <c r="L29" s="44">
        <v>2018</v>
      </c>
      <c r="M29" s="44">
        <v>2017</v>
      </c>
      <c r="N29" s="14">
        <v>2016</v>
      </c>
    </row>
    <row r="30" spans="1:19" ht="12.6" customHeight="1">
      <c r="A30" s="126">
        <v>2020</v>
      </c>
      <c r="B30" s="123">
        <v>33.613164170200513</v>
      </c>
      <c r="C30" s="123">
        <v>73.107461002486431</v>
      </c>
      <c r="D30" s="123">
        <v>108.92402668919814</v>
      </c>
      <c r="E30" s="123">
        <v>170.33575820740788</v>
      </c>
      <c r="F30" s="50"/>
      <c r="G30" s="141" t="s">
        <v>46</v>
      </c>
      <c r="H30" s="141" t="s">
        <v>46</v>
      </c>
      <c r="I30" s="141" t="s">
        <v>46</v>
      </c>
      <c r="J30" s="141" t="s">
        <v>46</v>
      </c>
      <c r="L30" s="141" t="s">
        <v>46</v>
      </c>
      <c r="M30" s="141" t="s">
        <v>46</v>
      </c>
      <c r="N30" s="141" t="s">
        <v>46</v>
      </c>
    </row>
    <row r="31" spans="1:19" ht="12.6" customHeight="1">
      <c r="A31" s="126">
        <v>2019</v>
      </c>
      <c r="B31" s="123">
        <v>160.72730527567842</v>
      </c>
      <c r="C31" s="123">
        <v>157.49707469060871</v>
      </c>
      <c r="D31" s="123">
        <v>153.7151703519952</v>
      </c>
      <c r="E31" s="123">
        <v>147.72528421947672</v>
      </c>
      <c r="F31" s="50"/>
      <c r="G31" s="123">
        <v>19.234885218900004</v>
      </c>
      <c r="H31" s="123">
        <v>69.067104781154427</v>
      </c>
      <c r="I31" s="123">
        <v>103.50153696040614</v>
      </c>
      <c r="J31" s="123">
        <v>164.77157661062392</v>
      </c>
      <c r="L31" s="141" t="s">
        <v>46</v>
      </c>
      <c r="M31" s="141" t="s">
        <v>46</v>
      </c>
      <c r="N31" s="141" t="s">
        <v>46</v>
      </c>
    </row>
    <row r="32" spans="1:19" ht="12.6" customHeight="1">
      <c r="A32" s="126">
        <v>2018</v>
      </c>
      <c r="B32" s="123">
        <v>158.0173050124327</v>
      </c>
      <c r="C32" s="123">
        <v>151.35133650193228</v>
      </c>
      <c r="D32" s="123">
        <v>143.36003959067671</v>
      </c>
      <c r="E32" s="123">
        <v>136.71744198974213</v>
      </c>
      <c r="F32" s="50"/>
      <c r="G32" s="123">
        <v>183.04979654353892</v>
      </c>
      <c r="H32" s="123">
        <v>177.17060494715821</v>
      </c>
      <c r="I32" s="123">
        <v>171.15969985636428</v>
      </c>
      <c r="J32" s="123">
        <v>165.44368702160662</v>
      </c>
      <c r="L32" s="123">
        <v>111.26834596860813</v>
      </c>
      <c r="M32" s="141" t="s">
        <v>46</v>
      </c>
      <c r="N32" s="141" t="s">
        <v>46</v>
      </c>
    </row>
    <row r="33" spans="1:17" ht="12.6" customHeight="1">
      <c r="A33" s="126">
        <v>2017</v>
      </c>
      <c r="B33" s="123">
        <v>117.82425336678651</v>
      </c>
      <c r="C33" s="123">
        <v>113.06865086984378</v>
      </c>
      <c r="D33" s="123">
        <v>105.52273636545142</v>
      </c>
      <c r="E33" s="123">
        <v>100.01876513797022</v>
      </c>
      <c r="F33" s="50"/>
      <c r="G33" s="123">
        <v>144.12087239391599</v>
      </c>
      <c r="H33" s="123">
        <v>136.83020462638692</v>
      </c>
      <c r="I33" s="123">
        <v>129.54682834475091</v>
      </c>
      <c r="J33" s="123">
        <v>124.3778430996758</v>
      </c>
      <c r="L33" s="123">
        <v>161.52586091717967</v>
      </c>
      <c r="M33" s="123">
        <v>105.27261597807642</v>
      </c>
      <c r="N33" s="141" t="s">
        <v>46</v>
      </c>
    </row>
    <row r="34" spans="1:17" ht="12.6" customHeight="1">
      <c r="A34" s="126">
        <v>2016</v>
      </c>
      <c r="B34" s="123">
        <v>110.56323723939967</v>
      </c>
      <c r="C34" s="123">
        <v>106.59796160655762</v>
      </c>
      <c r="D34" s="123">
        <v>99.384140586409728</v>
      </c>
      <c r="E34" s="123">
        <v>90.42803031283114</v>
      </c>
      <c r="F34" s="50"/>
      <c r="G34" s="123">
        <v>139.99440887763791</v>
      </c>
      <c r="H34" s="123">
        <v>129.62213129856644</v>
      </c>
      <c r="I34" s="123">
        <v>122.08982495070805</v>
      </c>
      <c r="J34" s="123">
        <v>115.3842829135918</v>
      </c>
      <c r="L34" s="123">
        <v>157.18381326133701</v>
      </c>
      <c r="M34" s="123">
        <v>181.69148700639153</v>
      </c>
      <c r="N34" s="123">
        <v>184.66178933207615</v>
      </c>
    </row>
    <row r="35" spans="1:17" ht="12.6" customHeight="1">
      <c r="A35" s="126">
        <v>2015</v>
      </c>
      <c r="B35" s="123">
        <v>71.873259327856417</v>
      </c>
      <c r="C35" s="123">
        <v>67.337294617517699</v>
      </c>
      <c r="D35" s="123">
        <v>58.78856360471854</v>
      </c>
      <c r="E35" s="123">
        <v>44.144791961169247</v>
      </c>
      <c r="F35" s="50"/>
      <c r="G35" s="123">
        <v>87.693168637771038</v>
      </c>
      <c r="H35" s="123">
        <v>82.215354024484526</v>
      </c>
      <c r="I35" s="123">
        <v>78.232616763969133</v>
      </c>
      <c r="J35" s="123">
        <v>75.571002715841104</v>
      </c>
      <c r="L35" s="123">
        <v>109.38781484965895</v>
      </c>
      <c r="M35" s="123">
        <v>147.89101952352462</v>
      </c>
      <c r="N35" s="123">
        <v>151.66637338193183</v>
      </c>
      <c r="O35" s="51"/>
      <c r="P35" s="8"/>
      <c r="Q35" s="8"/>
    </row>
    <row r="36" spans="1:17" ht="12.6" customHeight="1">
      <c r="A36" s="126">
        <v>2014</v>
      </c>
      <c r="B36" s="123">
        <v>38.175334736539476</v>
      </c>
      <c r="C36" s="123">
        <v>35.663605039310873</v>
      </c>
      <c r="D36" s="123">
        <v>34.567984389085908</v>
      </c>
      <c r="E36" s="123">
        <v>33.287832146974637</v>
      </c>
      <c r="F36" s="50"/>
      <c r="G36" s="123">
        <v>70.939927519914903</v>
      </c>
      <c r="H36" s="123">
        <v>66.497798955039073</v>
      </c>
      <c r="I36" s="123">
        <v>54.267316459282739</v>
      </c>
      <c r="J36" s="123">
        <v>50.343935581170911</v>
      </c>
      <c r="L36" s="123">
        <v>85.255314537882057</v>
      </c>
      <c r="M36" s="123">
        <v>110.76741933267158</v>
      </c>
      <c r="N36" s="123">
        <v>113.34976290130534</v>
      </c>
      <c r="O36" s="8"/>
      <c r="P36" s="8"/>
      <c r="Q36" s="8"/>
    </row>
    <row r="37" spans="1:17" ht="12.6" customHeight="1">
      <c r="A37" s="126">
        <v>2013</v>
      </c>
      <c r="B37" s="123">
        <v>31.445174303306995</v>
      </c>
      <c r="C37" s="123">
        <v>30.4908079858665</v>
      </c>
      <c r="D37" s="123">
        <v>29.872546355796096</v>
      </c>
      <c r="E37" s="123">
        <v>25.892065395528153</v>
      </c>
      <c r="F37" s="50"/>
      <c r="G37" s="123">
        <v>37.702415874419174</v>
      </c>
      <c r="H37" s="123">
        <v>35.695877927972973</v>
      </c>
      <c r="I37" s="123">
        <v>32.82573814863391</v>
      </c>
      <c r="J37" s="123">
        <v>32.12176084305996</v>
      </c>
      <c r="L37" s="123">
        <v>53.642928584705196</v>
      </c>
      <c r="M37" s="123">
        <v>65.865548754868556</v>
      </c>
      <c r="N37" s="123">
        <v>66.90050313505408</v>
      </c>
      <c r="O37" s="8"/>
      <c r="P37" s="8"/>
      <c r="Q37" s="8"/>
    </row>
    <row r="38" spans="1:17" ht="12.6" customHeight="1">
      <c r="A38" s="126">
        <v>2012</v>
      </c>
      <c r="B38" s="123">
        <v>11.937189416950091</v>
      </c>
      <c r="C38" s="123">
        <v>11.588906419779786</v>
      </c>
      <c r="D38" s="123">
        <v>9.9843756259184939</v>
      </c>
      <c r="E38" s="123">
        <v>9.6471419544887027</v>
      </c>
      <c r="F38" s="50"/>
      <c r="G38" s="123">
        <v>15.597365867819555</v>
      </c>
      <c r="H38" s="123">
        <v>13.960920394527795</v>
      </c>
      <c r="I38" s="123">
        <v>13.636913781705191</v>
      </c>
      <c r="J38" s="123">
        <v>12.258417428220566</v>
      </c>
      <c r="L38" s="123">
        <v>25.214533287120673</v>
      </c>
      <c r="M38" s="123">
        <v>46.529298478433674</v>
      </c>
      <c r="N38" s="123">
        <v>49.673780823370485</v>
      </c>
    </row>
    <row r="39" spans="1:17" ht="12.6" customHeight="1">
      <c r="A39" s="126">
        <v>2011</v>
      </c>
      <c r="B39" s="123">
        <v>13.052700369877966</v>
      </c>
      <c r="C39" s="123">
        <v>12.789058880571313</v>
      </c>
      <c r="D39" s="123">
        <v>12.373329988595836</v>
      </c>
      <c r="E39" s="123">
        <v>11.019241262488656</v>
      </c>
      <c r="F39" s="50"/>
      <c r="G39" s="123">
        <v>17.544551354226552</v>
      </c>
      <c r="H39" s="123">
        <v>17.2858965511987</v>
      </c>
      <c r="I39" s="123">
        <v>16.959898323312448</v>
      </c>
      <c r="J39" s="123">
        <v>16.738864353451788</v>
      </c>
      <c r="L39" s="123">
        <v>20.280135263342366</v>
      </c>
      <c r="M39" s="123">
        <v>27.213921854791462</v>
      </c>
      <c r="N39" s="123">
        <v>27.45692927351659</v>
      </c>
    </row>
    <row r="40" spans="1:17" ht="12.6" customHeight="1">
      <c r="A40" s="126">
        <v>2010</v>
      </c>
      <c r="B40" s="123">
        <v>71.103322840419338</v>
      </c>
      <c r="C40" s="123">
        <v>70.641047657308008</v>
      </c>
      <c r="D40" s="123">
        <v>70.204720369342567</v>
      </c>
      <c r="E40" s="123">
        <v>69.881179994300211</v>
      </c>
      <c r="F40" s="50"/>
      <c r="G40" s="123">
        <v>75.226472173120214</v>
      </c>
      <c r="H40" s="123">
        <v>73.769244493262661</v>
      </c>
      <c r="I40" s="123">
        <v>72.152586314708984</v>
      </c>
      <c r="J40" s="123">
        <v>71.548446174041715</v>
      </c>
      <c r="L40" s="123">
        <v>78.267237936187144</v>
      </c>
      <c r="M40" s="123">
        <v>86.495618350242992</v>
      </c>
      <c r="N40" s="123">
        <v>88.014290471781933</v>
      </c>
    </row>
    <row r="41" spans="1:17" ht="12.6" customHeight="1">
      <c r="A41" s="126" t="s">
        <v>62</v>
      </c>
      <c r="B41" s="123">
        <v>172.30396946463878</v>
      </c>
      <c r="C41" s="123">
        <v>169.20055904380877</v>
      </c>
      <c r="D41" s="123">
        <v>158.91200829139254</v>
      </c>
      <c r="E41" s="123">
        <v>153.70842409925399</v>
      </c>
      <c r="F41" s="50"/>
      <c r="G41" s="123">
        <v>199.75740769380678</v>
      </c>
      <c r="H41" s="123">
        <v>193.89146952225099</v>
      </c>
      <c r="I41" s="123">
        <v>184.76728031601755</v>
      </c>
      <c r="J41" s="123">
        <v>180.03870568066273</v>
      </c>
      <c r="L41" s="123">
        <v>222.74619547762887</v>
      </c>
      <c r="M41" s="123">
        <v>267.98087367284865</v>
      </c>
      <c r="N41" s="123">
        <v>274.5127848984751</v>
      </c>
    </row>
    <row r="42" spans="1:17" ht="12.6" customHeight="1">
      <c r="A42" s="127" t="s">
        <v>23</v>
      </c>
      <c r="B42" s="124">
        <v>990.63621552408699</v>
      </c>
      <c r="C42" s="124">
        <v>999.33376431559179</v>
      </c>
      <c r="D42" s="124">
        <v>985.60964220858136</v>
      </c>
      <c r="E42" s="124">
        <v>992.80595668163232</v>
      </c>
      <c r="G42" s="124">
        <v>990.86127215507099</v>
      </c>
      <c r="H42" s="124">
        <v>996.00660752200292</v>
      </c>
      <c r="I42" s="124">
        <v>979.14024021985938</v>
      </c>
      <c r="J42" s="124">
        <v>1008.598522421947</v>
      </c>
      <c r="K42" s="51"/>
      <c r="L42" s="124">
        <v>1024.7721800836503</v>
      </c>
      <c r="M42" s="124">
        <f>SUM(M33:M41)</f>
        <v>1039.7078029518495</v>
      </c>
      <c r="N42" s="124">
        <f>SUM(N33:N41)</f>
        <v>956.23621421751159</v>
      </c>
    </row>
    <row r="44" spans="1:17" ht="12.6" customHeight="1">
      <c r="A44" s="60" t="s">
        <v>786</v>
      </c>
      <c r="B44" s="19"/>
      <c r="C44" s="19"/>
      <c r="D44" s="19"/>
      <c r="E44" s="19"/>
      <c r="F44" s="19"/>
      <c r="G44" s="19"/>
      <c r="H44" s="19"/>
      <c r="J44" s="8"/>
      <c r="K44" s="8"/>
      <c r="L44" s="8"/>
      <c r="M44" s="8"/>
      <c r="O44" s="8"/>
      <c r="P44" s="8"/>
    </row>
    <row r="45" spans="1:17" ht="12.6" customHeight="1">
      <c r="A45" s="23"/>
      <c r="B45" s="19"/>
      <c r="C45" s="19"/>
      <c r="D45" s="19"/>
      <c r="E45" s="19"/>
      <c r="F45" s="19"/>
      <c r="G45" s="19"/>
      <c r="H45" s="19"/>
      <c r="I45" s="36"/>
      <c r="J45" s="8"/>
      <c r="K45" s="8"/>
      <c r="L45" s="8"/>
      <c r="M45" s="8"/>
      <c r="O45" s="8"/>
      <c r="P45" s="8"/>
    </row>
    <row r="46" spans="1:17" ht="12.6" customHeight="1">
      <c r="A46" s="24"/>
      <c r="B46" s="43" t="s">
        <v>570</v>
      </c>
      <c r="C46" s="113" t="s">
        <v>864</v>
      </c>
      <c r="D46" s="113" t="s">
        <v>905</v>
      </c>
      <c r="E46" s="113" t="s">
        <v>906</v>
      </c>
      <c r="F46" s="37"/>
      <c r="G46" s="154" t="s">
        <v>412</v>
      </c>
      <c r="H46" s="154" t="s">
        <v>413</v>
      </c>
      <c r="I46" s="154" t="s">
        <v>414</v>
      </c>
      <c r="J46" s="154" t="s">
        <v>415</v>
      </c>
      <c r="K46" s="34"/>
      <c r="L46" s="93">
        <v>2018</v>
      </c>
      <c r="M46" s="89">
        <v>2017</v>
      </c>
      <c r="N46" s="27">
        <v>2016</v>
      </c>
      <c r="O46" s="27">
        <v>2015</v>
      </c>
      <c r="P46" s="27">
        <v>2014</v>
      </c>
    </row>
    <row r="47" spans="1:17" ht="12.6" customHeight="1">
      <c r="A47" s="16" t="s">
        <v>93</v>
      </c>
      <c r="B47" s="38">
        <v>1590.4772369576494</v>
      </c>
      <c r="C47" s="38">
        <v>1640.9126169375122</v>
      </c>
      <c r="D47" s="129">
        <v>1520.8432874900795</v>
      </c>
      <c r="E47" s="129">
        <v>1275.3657997377936</v>
      </c>
      <c r="F47" s="39"/>
      <c r="G47" s="38">
        <v>1391.9107035567481</v>
      </c>
      <c r="H47" s="38">
        <v>1445.806792294306</v>
      </c>
      <c r="I47" s="38">
        <v>1618.8411539037534</v>
      </c>
      <c r="J47" s="129">
        <v>1515.4177348665301</v>
      </c>
      <c r="K47" s="19"/>
      <c r="L47" s="38">
        <v>1338.9912872813111</v>
      </c>
      <c r="M47" s="38">
        <v>1226.5370162960539</v>
      </c>
      <c r="N47" s="38">
        <v>1327.6478396040491</v>
      </c>
      <c r="O47" s="38">
        <v>1273.8334350039845</v>
      </c>
      <c r="P47" s="38">
        <v>1116.4171479401066</v>
      </c>
    </row>
    <row r="48" spans="1:17" ht="12.6" customHeight="1">
      <c r="A48" s="35" t="s">
        <v>44</v>
      </c>
      <c r="B48" s="38">
        <v>7085.0296944000002</v>
      </c>
      <c r="C48" s="38">
        <v>7237.6770800000004</v>
      </c>
      <c r="D48" s="129">
        <v>7000.8239800000001</v>
      </c>
      <c r="E48" s="129">
        <v>7007.4134400000003</v>
      </c>
      <c r="F48" s="39"/>
      <c r="G48" s="38">
        <v>6529.3106748</v>
      </c>
      <c r="H48" s="38">
        <v>6503.4698669999998</v>
      </c>
      <c r="I48" s="38">
        <v>6760.6498986000006</v>
      </c>
      <c r="J48" s="38">
        <v>6964.8946500000002</v>
      </c>
      <c r="K48" s="19"/>
      <c r="L48" s="38">
        <v>6059.4625635250004</v>
      </c>
      <c r="M48" s="38">
        <v>5767.9610590000002</v>
      </c>
      <c r="N48" s="38">
        <v>6207.2877678000004</v>
      </c>
      <c r="O48" s="38">
        <v>5725.9141019999997</v>
      </c>
      <c r="P48" s="38">
        <v>4966.5682379999998</v>
      </c>
    </row>
    <row r="49" spans="1:16" ht="12.6" customHeight="1">
      <c r="A49" s="35" t="s">
        <v>43</v>
      </c>
      <c r="B49" s="38">
        <v>710.85166506144003</v>
      </c>
      <c r="C49" s="38">
        <v>710.14827677120002</v>
      </c>
      <c r="D49" s="129">
        <v>643.0232910565046</v>
      </c>
      <c r="E49" s="129">
        <v>650.82525264000003</v>
      </c>
      <c r="F49" s="39"/>
      <c r="G49" s="38">
        <v>744.32615800451208</v>
      </c>
      <c r="H49" s="38">
        <v>740.36941527495264</v>
      </c>
      <c r="I49" s="38">
        <v>988.90243008830828</v>
      </c>
      <c r="J49" s="129">
        <v>797.94970845941998</v>
      </c>
      <c r="K49" s="19"/>
      <c r="L49" s="38">
        <v>679.42559845668688</v>
      </c>
      <c r="M49" s="38">
        <v>659.10561631414214</v>
      </c>
      <c r="N49" s="38">
        <v>811.24636737695687</v>
      </c>
      <c r="O49" s="38">
        <v>851.62338310753375</v>
      </c>
      <c r="P49" s="38">
        <v>821.88091693877311</v>
      </c>
    </row>
    <row r="50" spans="1:16" ht="12.6" customHeight="1">
      <c r="A50" s="35" t="s">
        <v>42</v>
      </c>
      <c r="B50" s="38">
        <v>534.82482803232006</v>
      </c>
      <c r="C50" s="38">
        <v>546.63715267719999</v>
      </c>
      <c r="D50" s="129">
        <v>509.82332219940582</v>
      </c>
      <c r="E50" s="129">
        <v>495.25022783999998</v>
      </c>
      <c r="F50" s="39"/>
      <c r="G50" s="38">
        <v>487.1788097304339</v>
      </c>
      <c r="H50" s="38">
        <v>487.27082996376089</v>
      </c>
      <c r="I50" s="38">
        <v>546.82674063713557</v>
      </c>
      <c r="J50" s="129">
        <v>538.59327564699004</v>
      </c>
      <c r="K50" s="19"/>
      <c r="L50" s="38">
        <v>448.33729335814667</v>
      </c>
      <c r="M50" s="38">
        <v>423.57305259376005</v>
      </c>
      <c r="N50" s="38">
        <v>505.32033814729994</v>
      </c>
      <c r="O50" s="38">
        <v>555.53908717472916</v>
      </c>
      <c r="P50" s="38">
        <v>519.84959160266249</v>
      </c>
    </row>
    <row r="51" spans="1:16" ht="12.6" customHeight="1">
      <c r="A51" s="79" t="s">
        <v>23</v>
      </c>
      <c r="B51" s="80">
        <f>SUM(B47:B50)</f>
        <v>9921.1834244514102</v>
      </c>
      <c r="C51" s="80">
        <f>SUM(C47:C50)</f>
        <v>10135.375126385914</v>
      </c>
      <c r="D51" s="80">
        <f>SUM(D47:D50)</f>
        <v>9674.5138807459898</v>
      </c>
      <c r="E51" s="80">
        <f>SUM(E47:E50)</f>
        <v>9428.8547202177942</v>
      </c>
      <c r="F51" s="40"/>
      <c r="G51" s="80">
        <f>SUM(G47:G50)</f>
        <v>9152.7263460916947</v>
      </c>
      <c r="H51" s="80">
        <f>SUM(H47:H50)</f>
        <v>9176.91690453302</v>
      </c>
      <c r="I51" s="80">
        <f>SUM(I47:I50)</f>
        <v>9915.2202232291984</v>
      </c>
      <c r="J51" s="80">
        <f>SUM(J47:J50)</f>
        <v>9816.8553689729415</v>
      </c>
      <c r="K51" s="41"/>
      <c r="L51" s="80">
        <v>8526.2167426211454</v>
      </c>
      <c r="M51" s="80">
        <v>8077.1767442039563</v>
      </c>
      <c r="N51" s="80">
        <v>8851.5023129283054</v>
      </c>
      <c r="O51" s="80">
        <v>8406.9100072862475</v>
      </c>
      <c r="P51" s="80">
        <v>7424.7158944815419</v>
      </c>
    </row>
    <row r="52" spans="1:16" ht="12.6" customHeight="1">
      <c r="I52" s="164"/>
    </row>
    <row r="53" spans="1:16" ht="12.6" customHeight="1">
      <c r="A53" s="10" t="s">
        <v>841</v>
      </c>
    </row>
    <row r="54" spans="1:16" ht="12.6" customHeight="1">
      <c r="A54" s="94" t="s">
        <v>847</v>
      </c>
      <c r="G54" s="92"/>
      <c r="J54" s="51"/>
      <c r="K54" s="51"/>
      <c r="L54" s="51"/>
      <c r="M54" s="51"/>
      <c r="O54" s="51"/>
    </row>
    <row r="55" spans="1:16" ht="12.6" customHeight="1">
      <c r="A55" s="94" t="s">
        <v>846</v>
      </c>
    </row>
    <row r="56" spans="1:16" ht="12.6" customHeight="1">
      <c r="A56" s="94" t="s">
        <v>849</v>
      </c>
    </row>
    <row r="57" spans="1:16" ht="12.6" customHeight="1">
      <c r="A57" s="94" t="s">
        <v>848</v>
      </c>
    </row>
  </sheetData>
  <phoneticPr fontId="0" type="noConversion"/>
  <pageMargins left="0.75" right="0.75" top="1" bottom="1" header="0.5" footer="0.5"/>
  <pageSetup scale="7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74"/>
  <sheetViews>
    <sheetView topLeftCell="A37" zoomScale="90" zoomScaleNormal="100" workbookViewId="0">
      <selection activeCell="J49" sqref="A33:J49"/>
    </sheetView>
  </sheetViews>
  <sheetFormatPr defaultColWidth="8.85546875" defaultRowHeight="12.6" customHeight="1"/>
  <cols>
    <col min="1" max="1" width="15.7109375" style="9" customWidth="1"/>
    <col min="2" max="5" width="7.140625" style="9" customWidth="1"/>
    <col min="6" max="6" width="1.5703125" style="9" customWidth="1"/>
    <col min="7" max="10" width="7.140625" style="9" customWidth="1"/>
    <col min="11" max="16384" width="8.85546875" style="9"/>
  </cols>
  <sheetData>
    <row r="8" spans="1:14" ht="12.6" customHeight="1">
      <c r="A8" s="77" t="s">
        <v>50</v>
      </c>
      <c r="B8" s="8"/>
      <c r="C8" s="8"/>
      <c r="D8" s="8"/>
      <c r="E8" s="8"/>
      <c r="F8" s="8"/>
      <c r="G8" s="8"/>
      <c r="H8" s="8"/>
      <c r="I8" s="8"/>
    </row>
    <row r="9" spans="1:14" ht="12.6" customHeight="1">
      <c r="A9" s="10" t="s">
        <v>3</v>
      </c>
      <c r="B9" s="8"/>
      <c r="C9" s="8"/>
      <c r="D9" s="8"/>
      <c r="E9" s="8"/>
      <c r="F9" s="8"/>
      <c r="G9" s="8"/>
      <c r="H9" s="8"/>
      <c r="I9" s="8"/>
    </row>
    <row r="10" spans="1:14" ht="12.6" customHeight="1">
      <c r="A10" s="62"/>
      <c r="B10" s="8"/>
      <c r="C10" s="8"/>
      <c r="D10" s="8"/>
      <c r="E10" s="8"/>
      <c r="F10" s="8"/>
      <c r="G10" s="8"/>
      <c r="H10" s="8"/>
      <c r="I10" s="8"/>
    </row>
    <row r="11" spans="1:14" ht="12.6" customHeight="1">
      <c r="A11" s="60" t="s">
        <v>787</v>
      </c>
      <c r="B11" s="8"/>
      <c r="C11" s="8"/>
      <c r="D11" s="8"/>
      <c r="E11" s="8"/>
      <c r="F11" s="8"/>
      <c r="G11" s="8"/>
      <c r="H11" s="8"/>
      <c r="I11" s="8"/>
    </row>
    <row r="13" spans="1:14" ht="12.6" customHeight="1">
      <c r="A13" s="61" t="s">
        <v>856</v>
      </c>
      <c r="B13" s="26"/>
      <c r="C13" s="26"/>
      <c r="D13" s="26"/>
      <c r="E13" s="26"/>
    </row>
    <row r="14" spans="1:14" ht="12.6" customHeight="1">
      <c r="A14" s="13"/>
      <c r="B14" s="113" t="s">
        <v>412</v>
      </c>
      <c r="C14" s="113" t="s">
        <v>413</v>
      </c>
      <c r="D14" s="113" t="s">
        <v>414</v>
      </c>
      <c r="E14" s="113" t="s">
        <v>415</v>
      </c>
      <c r="G14" s="103" t="s">
        <v>238</v>
      </c>
      <c r="H14" s="103" t="s">
        <v>239</v>
      </c>
      <c r="I14" s="103" t="s">
        <v>240</v>
      </c>
      <c r="J14" s="103" t="s">
        <v>241</v>
      </c>
      <c r="L14" s="93">
        <v>2017</v>
      </c>
      <c r="M14" s="93">
        <v>2016</v>
      </c>
      <c r="N14" s="93">
        <v>2015</v>
      </c>
    </row>
    <row r="15" spans="1:14" ht="12.6" customHeight="1">
      <c r="A15" s="104" t="s">
        <v>11</v>
      </c>
      <c r="B15" s="98">
        <v>55.159704287188553</v>
      </c>
      <c r="C15" s="98">
        <v>54.404721740318728</v>
      </c>
      <c r="D15" s="98">
        <v>53.541184945068608</v>
      </c>
      <c r="E15" s="98">
        <v>52.51504551648145</v>
      </c>
      <c r="G15" s="101">
        <v>52.961237564748608</v>
      </c>
      <c r="H15" s="101">
        <v>49.934681395293502</v>
      </c>
      <c r="I15" s="101">
        <v>48.134197413063575</v>
      </c>
      <c r="J15" s="101">
        <v>56.808719391567571</v>
      </c>
      <c r="L15" s="101">
        <v>55.034801104469565</v>
      </c>
      <c r="M15" s="101">
        <v>53.112699121331815</v>
      </c>
      <c r="N15" s="101">
        <v>54.937085908410673</v>
      </c>
    </row>
    <row r="16" spans="1:14" ht="12.6" customHeight="1">
      <c r="A16" s="104" t="s">
        <v>12</v>
      </c>
      <c r="B16" s="98">
        <v>109.48802473001342</v>
      </c>
      <c r="C16" s="98">
        <v>122.17895765092382</v>
      </c>
      <c r="D16" s="98">
        <v>120.22500230056082</v>
      </c>
      <c r="E16" s="98">
        <v>122.27672604873185</v>
      </c>
      <c r="G16" s="101">
        <v>105.46622399967893</v>
      </c>
      <c r="H16" s="101">
        <v>108.60864177590076</v>
      </c>
      <c r="I16" s="101">
        <v>110.71919353290318</v>
      </c>
      <c r="J16" s="101">
        <v>111.04148521862865</v>
      </c>
      <c r="L16" s="101">
        <v>102.57951288173025</v>
      </c>
      <c r="M16" s="101">
        <v>86.594428282061287</v>
      </c>
      <c r="N16" s="101">
        <v>73.102436269536923</v>
      </c>
    </row>
    <row r="17" spans="1:14" ht="12.6" customHeight="1">
      <c r="A17" s="104" t="s">
        <v>13</v>
      </c>
      <c r="B17" s="98">
        <v>42.111000087362775</v>
      </c>
      <c r="C17" s="98">
        <v>44.399809768313965</v>
      </c>
      <c r="D17" s="98">
        <v>45.369241797646865</v>
      </c>
      <c r="E17" s="98">
        <v>49.11859313279345</v>
      </c>
      <c r="G17" s="101">
        <v>72.424762610756076</v>
      </c>
      <c r="H17" s="101">
        <v>51.087758872447857</v>
      </c>
      <c r="I17" s="101">
        <v>43.294232815424245</v>
      </c>
      <c r="J17" s="101">
        <v>46.083019001641205</v>
      </c>
      <c r="L17" s="101">
        <v>71.139026787139088</v>
      </c>
      <c r="M17" s="101">
        <v>78.45087691224434</v>
      </c>
      <c r="N17" s="101">
        <v>76.465598382137344</v>
      </c>
    </row>
    <row r="18" spans="1:14" ht="12.6" customHeight="1">
      <c r="A18" s="104" t="s">
        <v>14</v>
      </c>
      <c r="B18" s="98">
        <v>16.311811487473296</v>
      </c>
      <c r="C18" s="98">
        <v>16.284283825907728</v>
      </c>
      <c r="D18" s="98">
        <v>15.364182662654915</v>
      </c>
      <c r="E18" s="98">
        <v>14.589047542384574</v>
      </c>
      <c r="G18" s="101">
        <v>16.436496712052712</v>
      </c>
      <c r="H18" s="101">
        <v>16.391538582322248</v>
      </c>
      <c r="I18" s="101">
        <v>16.422842220970722</v>
      </c>
      <c r="J18" s="101">
        <v>16.385692752914029</v>
      </c>
      <c r="L18" s="101">
        <v>16.582351142166253</v>
      </c>
      <c r="M18" s="101">
        <v>17.271821269664752</v>
      </c>
      <c r="N18" s="101">
        <v>19.526503960107977</v>
      </c>
    </row>
    <row r="19" spans="1:14" ht="12.6" customHeight="1">
      <c r="A19" s="104" t="s">
        <v>15</v>
      </c>
      <c r="B19" s="98">
        <v>26.318386189613921</v>
      </c>
      <c r="C19" s="98">
        <v>26.07507844907893</v>
      </c>
      <c r="D19" s="98">
        <v>23.594960414503092</v>
      </c>
      <c r="E19" s="98">
        <v>24.587823458799644</v>
      </c>
      <c r="G19" s="101">
        <v>25.990704609694408</v>
      </c>
      <c r="H19" s="101">
        <v>24.034438790875729</v>
      </c>
      <c r="I19" s="101">
        <v>26.405050285726304</v>
      </c>
      <c r="J19" s="101">
        <v>29.5836028537062</v>
      </c>
      <c r="L19" s="101">
        <v>27.613064104589256</v>
      </c>
      <c r="M19" s="101">
        <v>31.966609708426628</v>
      </c>
      <c r="N19" s="101">
        <v>35.580854554768536</v>
      </c>
    </row>
    <row r="20" spans="1:14" ht="12.6" customHeight="1">
      <c r="A20" s="104" t="s">
        <v>16</v>
      </c>
      <c r="B20" s="98">
        <v>135.96584518269822</v>
      </c>
      <c r="C20" s="98">
        <v>132.73751215691789</v>
      </c>
      <c r="D20" s="98">
        <v>132.11302733638954</v>
      </c>
      <c r="E20" s="98">
        <v>149.94332269482155</v>
      </c>
      <c r="G20" s="101">
        <v>136.68968588433842</v>
      </c>
      <c r="H20" s="101">
        <v>137.06173571938859</v>
      </c>
      <c r="I20" s="101">
        <v>138.37111870721307</v>
      </c>
      <c r="J20" s="101">
        <v>144.929121758771</v>
      </c>
      <c r="L20" s="101">
        <v>135.43098384758883</v>
      </c>
      <c r="M20" s="101">
        <v>136.38250331770314</v>
      </c>
      <c r="N20" s="101">
        <v>146.57026105276785</v>
      </c>
    </row>
    <row r="21" spans="1:14" ht="12.6" customHeight="1">
      <c r="A21" s="105" t="s">
        <v>18</v>
      </c>
      <c r="B21" s="98">
        <v>163.7394052652985</v>
      </c>
      <c r="C21" s="98">
        <v>166.78593873442489</v>
      </c>
      <c r="D21" s="98">
        <v>162.45697616645913</v>
      </c>
      <c r="E21" s="98">
        <v>161.04648534607841</v>
      </c>
      <c r="G21" s="101">
        <v>183.61468679367286</v>
      </c>
      <c r="H21" s="101">
        <v>187.42436805624737</v>
      </c>
      <c r="I21" s="101">
        <v>175.50402668898786</v>
      </c>
      <c r="J21" s="101">
        <v>178.96856017915152</v>
      </c>
      <c r="L21" s="101">
        <v>187.52348518676172</v>
      </c>
      <c r="M21" s="101">
        <v>208.3047080595955</v>
      </c>
      <c r="N21" s="101">
        <v>233.14761107583618</v>
      </c>
    </row>
    <row r="22" spans="1:14" ht="12.6" customHeight="1">
      <c r="A22" s="104" t="s">
        <v>580</v>
      </c>
      <c r="B22" s="98">
        <v>5.2834097318755102</v>
      </c>
      <c r="C22" s="98">
        <v>5.3145939869676351</v>
      </c>
      <c r="D22" s="98">
        <v>5.0324798663849801</v>
      </c>
      <c r="E22" s="98">
        <v>4.8013560382648484</v>
      </c>
      <c r="G22" s="101">
        <v>5.6682367200638328</v>
      </c>
      <c r="H22" s="101">
        <v>5.6149601184996554</v>
      </c>
      <c r="I22" s="101">
        <v>5.4134241021355161</v>
      </c>
      <c r="J22" s="101">
        <v>5.3360775669232661</v>
      </c>
      <c r="L22" s="101">
        <v>6.0569542950468183</v>
      </c>
      <c r="M22" s="101">
        <v>7.2843774723532793</v>
      </c>
      <c r="N22" s="101">
        <v>8.5971286197034118</v>
      </c>
    </row>
    <row r="23" spans="1:14" ht="12.6" customHeight="1">
      <c r="A23" s="104" t="s">
        <v>19</v>
      </c>
      <c r="B23" s="98">
        <v>25.000883466180827</v>
      </c>
      <c r="C23" s="98">
        <v>22.941578558524679</v>
      </c>
      <c r="D23" s="98">
        <v>21.745853888534601</v>
      </c>
      <c r="E23" s="98">
        <v>20.778308957481148</v>
      </c>
      <c r="G23" s="101">
        <v>29.531350442996374</v>
      </c>
      <c r="H23" s="101">
        <v>29.473985785489422</v>
      </c>
      <c r="I23" s="101">
        <v>28.48405390747379</v>
      </c>
      <c r="J23" s="101">
        <v>28.095634327575816</v>
      </c>
      <c r="L23" s="101">
        <v>28.733147560620566</v>
      </c>
      <c r="M23" s="101">
        <v>31.524897376568966</v>
      </c>
      <c r="N23" s="101">
        <v>34.076317261755378</v>
      </c>
    </row>
    <row r="24" spans="1:14" ht="12.6" customHeight="1">
      <c r="A24" s="104" t="s">
        <v>20</v>
      </c>
      <c r="B24" s="98">
        <v>142.9350568031461</v>
      </c>
      <c r="C24" s="98">
        <v>138.61020439145042</v>
      </c>
      <c r="D24" s="98">
        <v>135.53279535270852</v>
      </c>
      <c r="E24" s="98">
        <v>142.34700217393885</v>
      </c>
      <c r="G24" s="101">
        <v>158.90445654090669</v>
      </c>
      <c r="H24" s="101">
        <v>157.34469481572307</v>
      </c>
      <c r="I24" s="101">
        <v>151.90104050837039</v>
      </c>
      <c r="J24" s="101">
        <v>153.96070986711922</v>
      </c>
      <c r="L24" s="101">
        <v>159.0902264494535</v>
      </c>
      <c r="M24" s="101">
        <v>159.23696081390727</v>
      </c>
      <c r="N24" s="101">
        <v>159.19585572451101</v>
      </c>
    </row>
    <row r="25" spans="1:14" ht="12.6" customHeight="1">
      <c r="A25" s="104" t="s">
        <v>573</v>
      </c>
      <c r="B25" s="98">
        <v>3.7928797537970573</v>
      </c>
      <c r="C25" s="98">
        <v>3.9665823890231882</v>
      </c>
      <c r="D25" s="98">
        <v>3.5988972921746347</v>
      </c>
      <c r="E25" s="98">
        <v>3.8126923627624905</v>
      </c>
      <c r="G25" s="101">
        <v>3.1785141004391342</v>
      </c>
      <c r="H25" s="101">
        <v>3.3506890016748327</v>
      </c>
      <c r="I25" s="101">
        <v>3.3397527258645323</v>
      </c>
      <c r="J25" s="101">
        <v>3.579309701156959</v>
      </c>
      <c r="L25" s="101">
        <v>2.5621009525031777</v>
      </c>
      <c r="M25" s="101">
        <v>1.8382654214762648</v>
      </c>
      <c r="N25" s="101">
        <v>1.3913625786845434</v>
      </c>
    </row>
    <row r="26" spans="1:14" ht="12.6" customHeight="1">
      <c r="A26" s="104" t="s">
        <v>21</v>
      </c>
      <c r="B26" s="98">
        <v>258.16813017321482</v>
      </c>
      <c r="C26" s="98">
        <v>256.10447130645497</v>
      </c>
      <c r="D26" s="98">
        <v>254.71142598072765</v>
      </c>
      <c r="E26" s="98">
        <v>255.96754515444883</v>
      </c>
      <c r="G26" s="101">
        <v>241.10173344276231</v>
      </c>
      <c r="H26" s="101">
        <v>244.81116765656898</v>
      </c>
      <c r="I26" s="101">
        <v>244.73824087044713</v>
      </c>
      <c r="J26" s="101">
        <v>258.36187557818783</v>
      </c>
      <c r="L26" s="101">
        <v>241.0155707916806</v>
      </c>
      <c r="M26" s="101">
        <v>250.45442525321513</v>
      </c>
      <c r="N26" s="101">
        <v>276.79152810910421</v>
      </c>
    </row>
    <row r="27" spans="1:14" ht="12.6" customHeight="1">
      <c r="A27" s="104" t="s">
        <v>61</v>
      </c>
      <c r="B27" s="98">
        <v>6.5867349972078504</v>
      </c>
      <c r="C27" s="98">
        <v>6.2028745636960299</v>
      </c>
      <c r="D27" s="98">
        <v>5.8542122160459797</v>
      </c>
      <c r="E27" s="98">
        <v>6.814573994959674</v>
      </c>
      <c r="G27" s="101">
        <v>6.1588729591556621</v>
      </c>
      <c r="H27" s="101">
        <v>6.5210441669714907</v>
      </c>
      <c r="I27" s="101">
        <v>6.2259124408261224</v>
      </c>
      <c r="J27" s="101">
        <v>7.2151587991805979</v>
      </c>
      <c r="L27" s="101">
        <v>6.3465778480996908</v>
      </c>
      <c r="M27" s="101">
        <v>6.0867021891766582</v>
      </c>
      <c r="N27" s="101">
        <v>7.2248365201179787</v>
      </c>
    </row>
    <row r="28" spans="1:14" ht="12.6" customHeight="1">
      <c r="A28" s="104" t="s">
        <v>596</v>
      </c>
      <c r="B28" s="98">
        <v>726.70910164112524</v>
      </c>
      <c r="C28" s="98">
        <v>733.8662743081112</v>
      </c>
      <c r="D28" s="98">
        <v>718.85800509665671</v>
      </c>
      <c r="E28" s="98">
        <v>724.77717445106396</v>
      </c>
      <c r="G28" s="101">
        <v>791.09558105987333</v>
      </c>
      <c r="H28" s="101">
        <v>791.09558105987333</v>
      </c>
      <c r="I28" s="101">
        <v>748.3016345998426</v>
      </c>
      <c r="J28" s="101">
        <v>776.01022774396733</v>
      </c>
      <c r="L28" s="101">
        <v>793.09418609407896</v>
      </c>
      <c r="M28" s="101">
        <v>812.61244846220472</v>
      </c>
      <c r="N28" s="101">
        <v>843.70458980734441</v>
      </c>
    </row>
    <row r="29" spans="1:14" ht="12.6" customHeight="1">
      <c r="A29" s="106" t="s">
        <v>45</v>
      </c>
      <c r="B29" s="96">
        <v>990.86127215507088</v>
      </c>
      <c r="C29" s="96">
        <v>996.00660752200281</v>
      </c>
      <c r="D29" s="96">
        <v>979.14024021985927</v>
      </c>
      <c r="E29" s="96">
        <v>1008.5985224219468</v>
      </c>
      <c r="G29" s="99">
        <v>1038.1269623812661</v>
      </c>
      <c r="H29" s="99">
        <v>1021.6597047374037</v>
      </c>
      <c r="I29" s="99">
        <v>998.95308621940637</v>
      </c>
      <c r="J29" s="99">
        <v>1040.3489669965238</v>
      </c>
      <c r="L29" s="99">
        <v>1039.7078029518493</v>
      </c>
      <c r="M29" s="99">
        <v>1068.5092751977249</v>
      </c>
      <c r="N29" s="99">
        <v>1126.6073800174422</v>
      </c>
    </row>
    <row r="30" spans="1:14" ht="12.6" customHeight="1">
      <c r="A30" s="106" t="s">
        <v>96</v>
      </c>
      <c r="B30" s="118">
        <v>9152.7263460916947</v>
      </c>
      <c r="C30" s="118">
        <v>9176.91690453302</v>
      </c>
      <c r="D30" s="96">
        <v>9915.2202232291984</v>
      </c>
      <c r="E30" s="96">
        <v>9816.8553689729415</v>
      </c>
      <c r="G30" s="80">
        <v>7924.5075779945182</v>
      </c>
      <c r="H30" s="80">
        <v>8502.9268937344423</v>
      </c>
      <c r="I30" s="66">
        <v>8699.0391667249369</v>
      </c>
      <c r="J30" s="66">
        <v>8978.3933320306824</v>
      </c>
      <c r="L30" s="66">
        <v>8309.655139761704</v>
      </c>
      <c r="M30" s="66">
        <v>8851.5023129283054</v>
      </c>
      <c r="N30" s="66">
        <v>8406.9100072862475</v>
      </c>
    </row>
    <row r="32" spans="1:14" ht="12.6" customHeight="1">
      <c r="A32" s="61">
        <v>2020</v>
      </c>
    </row>
    <row r="33" spans="1:10" ht="12.6" customHeight="1">
      <c r="A33" s="102"/>
      <c r="B33" s="113" t="s">
        <v>570</v>
      </c>
      <c r="C33" s="113" t="s">
        <v>864</v>
      </c>
      <c r="D33" s="113" t="s">
        <v>905</v>
      </c>
      <c r="E33" s="113" t="s">
        <v>906</v>
      </c>
      <c r="G33" s="113" t="s">
        <v>412</v>
      </c>
      <c r="H33" s="113" t="s">
        <v>413</v>
      </c>
      <c r="I33" s="113" t="s">
        <v>414</v>
      </c>
      <c r="J33" s="113" t="s">
        <v>415</v>
      </c>
    </row>
    <row r="34" spans="1:10" ht="12.6" customHeight="1">
      <c r="A34" s="104" t="s">
        <v>11</v>
      </c>
      <c r="B34" s="98">
        <v>51.5161914415864</v>
      </c>
      <c r="C34" s="98">
        <v>50.768230137365599</v>
      </c>
      <c r="D34" s="98">
        <v>52.435683114759151</v>
      </c>
      <c r="E34" s="98">
        <v>51.286756769806907</v>
      </c>
      <c r="G34" s="98">
        <v>55.159704287188553</v>
      </c>
      <c r="H34" s="98">
        <v>54.404721740318728</v>
      </c>
      <c r="I34" s="98">
        <v>53.541184945068608</v>
      </c>
      <c r="J34" s="98">
        <v>52.51504551648145</v>
      </c>
    </row>
    <row r="35" spans="1:10" ht="12.6" customHeight="1">
      <c r="A35" s="104" t="s">
        <v>12</v>
      </c>
      <c r="B35" s="98">
        <v>117.46424796482503</v>
      </c>
      <c r="C35" s="98">
        <v>116.23220384540747</v>
      </c>
      <c r="D35" s="98">
        <v>120.8884667427975</v>
      </c>
      <c r="E35" s="98">
        <v>111.06440606119853</v>
      </c>
      <c r="G35" s="98">
        <v>109.48802473001342</v>
      </c>
      <c r="H35" s="98">
        <v>122.17895765092382</v>
      </c>
      <c r="I35" s="98">
        <v>120.22500230056082</v>
      </c>
      <c r="J35" s="98">
        <v>122.27672604873185</v>
      </c>
    </row>
    <row r="36" spans="1:10" ht="12.6" customHeight="1">
      <c r="A36" s="104" t="s">
        <v>13</v>
      </c>
      <c r="B36" s="98">
        <v>46.47458016876223</v>
      </c>
      <c r="C36" s="98">
        <v>49.133735035965167</v>
      </c>
      <c r="D36" s="98">
        <v>45.816933130786069</v>
      </c>
      <c r="E36" s="98">
        <v>51.116266955039556</v>
      </c>
      <c r="G36" s="98">
        <v>42.111000087362775</v>
      </c>
      <c r="H36" s="98">
        <v>44.399809768313965</v>
      </c>
      <c r="I36" s="98">
        <v>45.369241797646865</v>
      </c>
      <c r="J36" s="98">
        <v>49.11859313279345</v>
      </c>
    </row>
    <row r="37" spans="1:10" ht="12.6" customHeight="1">
      <c r="A37" s="104" t="s">
        <v>14</v>
      </c>
      <c r="B37" s="98">
        <v>12.658736911061675</v>
      </c>
      <c r="C37" s="98">
        <v>12.632582569755256</v>
      </c>
      <c r="D37" s="98">
        <v>9.6988777799094503</v>
      </c>
      <c r="E37" s="98">
        <v>10.332308872156451</v>
      </c>
      <c r="G37" s="98">
        <v>16.311811487473296</v>
      </c>
      <c r="H37" s="98">
        <v>16.284283825907728</v>
      </c>
      <c r="I37" s="98">
        <v>15.364182662654915</v>
      </c>
      <c r="J37" s="98">
        <v>14.589047542384574</v>
      </c>
    </row>
    <row r="38" spans="1:10" ht="12.6" customHeight="1">
      <c r="A38" s="104" t="s">
        <v>15</v>
      </c>
      <c r="B38" s="98">
        <v>27.642112341204491</v>
      </c>
      <c r="C38" s="98">
        <v>27.989072502532995</v>
      </c>
      <c r="D38" s="98">
        <v>26.549995246446496</v>
      </c>
      <c r="E38" s="98">
        <v>26.318122539687945</v>
      </c>
      <c r="G38" s="98">
        <v>26.318386189613921</v>
      </c>
      <c r="H38" s="98">
        <v>26.07507844907893</v>
      </c>
      <c r="I38" s="98">
        <v>23.594960414503092</v>
      </c>
      <c r="J38" s="98">
        <v>24.587823458799644</v>
      </c>
    </row>
    <row r="39" spans="1:10" ht="12.6" customHeight="1">
      <c r="A39" s="104" t="s">
        <v>16</v>
      </c>
      <c r="B39" s="98">
        <v>144.81188930527301</v>
      </c>
      <c r="C39" s="98">
        <v>152.67091662757042</v>
      </c>
      <c r="D39" s="98">
        <v>149.369261047603</v>
      </c>
      <c r="E39" s="98">
        <v>154.25279869844258</v>
      </c>
      <c r="G39" s="98">
        <v>135.96584518269822</v>
      </c>
      <c r="H39" s="98">
        <v>132.73751215691789</v>
      </c>
      <c r="I39" s="98">
        <v>132.11302733638954</v>
      </c>
      <c r="J39" s="98">
        <v>149.94332269482155</v>
      </c>
    </row>
    <row r="40" spans="1:10" ht="12.6" customHeight="1">
      <c r="A40" s="105" t="s">
        <v>18</v>
      </c>
      <c r="B40" s="98">
        <v>160.02515971005678</v>
      </c>
      <c r="C40" s="98">
        <v>160.66340894775988</v>
      </c>
      <c r="D40" s="98">
        <v>154.66621672229067</v>
      </c>
      <c r="E40" s="98">
        <v>153.59562885904776</v>
      </c>
      <c r="G40" s="98">
        <v>163.7394052652985</v>
      </c>
      <c r="H40" s="98">
        <v>166.78593873442489</v>
      </c>
      <c r="I40" s="98">
        <v>162.45697616645913</v>
      </c>
      <c r="J40" s="98">
        <v>161.04648534607841</v>
      </c>
    </row>
    <row r="41" spans="1:10" ht="12.6" customHeight="1">
      <c r="A41" s="104" t="s">
        <v>580</v>
      </c>
      <c r="B41" s="98">
        <v>4.676288029818199</v>
      </c>
      <c r="C41" s="98">
        <v>4.6715044873928351</v>
      </c>
      <c r="D41" s="98">
        <v>4.621249975533261</v>
      </c>
      <c r="E41" s="98">
        <v>4.9245783187076411</v>
      </c>
      <c r="G41" s="98">
        <v>5.2834097318755102</v>
      </c>
      <c r="H41" s="98">
        <v>5.3145939869676351</v>
      </c>
      <c r="I41" s="98">
        <v>5.0324798663849801</v>
      </c>
      <c r="J41" s="98">
        <v>4.8013560382648484</v>
      </c>
    </row>
    <row r="42" spans="1:10" ht="12.6" customHeight="1">
      <c r="A42" s="104" t="s">
        <v>19</v>
      </c>
      <c r="B42" s="98">
        <v>16.846136693654845</v>
      </c>
      <c r="C42" s="98">
        <v>16.709167071014047</v>
      </c>
      <c r="D42" s="98">
        <v>17.354131273642111</v>
      </c>
      <c r="E42" s="98">
        <v>18.051207528530956</v>
      </c>
      <c r="G42" s="98">
        <v>25.000883466180827</v>
      </c>
      <c r="H42" s="98">
        <v>22.941578558524679</v>
      </c>
      <c r="I42" s="98">
        <v>21.745853888534601</v>
      </c>
      <c r="J42" s="98">
        <v>20.778308957481148</v>
      </c>
    </row>
    <row r="43" spans="1:10" ht="12.6" customHeight="1">
      <c r="A43" s="104" t="s">
        <v>20</v>
      </c>
      <c r="B43" s="98">
        <v>138.28773381652269</v>
      </c>
      <c r="C43" s="98">
        <v>140.94661078716237</v>
      </c>
      <c r="D43" s="98">
        <v>144.37528918624579</v>
      </c>
      <c r="E43" s="98">
        <v>158.39658638647714</v>
      </c>
      <c r="G43" s="98">
        <v>142.9350568031461</v>
      </c>
      <c r="H43" s="98">
        <v>138.61020439145042</v>
      </c>
      <c r="I43" s="98">
        <v>135.53279535270852</v>
      </c>
      <c r="J43" s="98">
        <v>142.34700217393885</v>
      </c>
    </row>
    <row r="44" spans="1:10" ht="12.6" customHeight="1">
      <c r="A44" s="104" t="s">
        <v>573</v>
      </c>
      <c r="B44" s="98">
        <v>4.2251675123283263</v>
      </c>
      <c r="C44" s="98">
        <v>4.3810956271948731</v>
      </c>
      <c r="D44" s="98">
        <v>4.66061248877757</v>
      </c>
      <c r="E44" s="98">
        <v>4.6703250487052363</v>
      </c>
      <c r="G44" s="98">
        <v>3.7928797537970573</v>
      </c>
      <c r="H44" s="98">
        <v>3.9665823890231882</v>
      </c>
      <c r="I44" s="98">
        <v>3.5988972921746347</v>
      </c>
      <c r="J44" s="98">
        <v>3.8126923627624905</v>
      </c>
    </row>
    <row r="45" spans="1:10" ht="12.6" customHeight="1">
      <c r="A45" s="104" t="s">
        <v>21</v>
      </c>
      <c r="B45" s="98">
        <v>259.699423876857</v>
      </c>
      <c r="C45" s="98">
        <v>256.73242820560841</v>
      </c>
      <c r="D45" s="98">
        <v>249.61429174573104</v>
      </c>
      <c r="E45" s="98">
        <v>243.00016228048531</v>
      </c>
      <c r="G45" s="98">
        <v>258.16813017321482</v>
      </c>
      <c r="H45" s="98">
        <v>256.10447130645497</v>
      </c>
      <c r="I45" s="98">
        <v>254.71142598072765</v>
      </c>
      <c r="J45" s="98">
        <v>255.96754515444883</v>
      </c>
    </row>
    <row r="46" spans="1:10" ht="12.6" customHeight="1">
      <c r="A46" s="104" t="s">
        <v>61</v>
      </c>
      <c r="B46" s="98">
        <v>6.3085477521361337</v>
      </c>
      <c r="C46" s="98">
        <v>5.8028084708622485</v>
      </c>
      <c r="D46" s="98">
        <v>5.5586337540588433</v>
      </c>
      <c r="E46" s="98">
        <v>5.7968083633457184</v>
      </c>
      <c r="G46" s="98">
        <v>6.5867349972078504</v>
      </c>
      <c r="H46" s="98">
        <v>6.2028745636960299</v>
      </c>
      <c r="I46" s="98">
        <v>5.8542122160459797</v>
      </c>
      <c r="J46" s="98">
        <v>6.814573994959674</v>
      </c>
    </row>
    <row r="47" spans="1:10" ht="12.6" customHeight="1">
      <c r="A47" s="104" t="s">
        <v>596</v>
      </c>
      <c r="B47" s="98">
        <v>724.77717445106396</v>
      </c>
      <c r="C47" s="98">
        <v>736.43657636236355</v>
      </c>
      <c r="D47" s="98">
        <v>729.59071357510231</v>
      </c>
      <c r="E47" s="98">
        <v>743.53674687848707</v>
      </c>
      <c r="G47" s="98">
        <v>726.70910164112524</v>
      </c>
      <c r="H47" s="98">
        <v>733.8662743081112</v>
      </c>
      <c r="I47" s="98">
        <v>718.85800509665671</v>
      </c>
      <c r="J47" s="98">
        <v>724.77717445106396</v>
      </c>
    </row>
    <row r="48" spans="1:10" ht="12.6" customHeight="1">
      <c r="A48" s="106" t="s">
        <v>45</v>
      </c>
      <c r="B48" s="96">
        <v>990.63621552408677</v>
      </c>
      <c r="C48" s="96">
        <v>999.33376431559168</v>
      </c>
      <c r="D48" s="96">
        <v>985.60964220858091</v>
      </c>
      <c r="E48" s="96">
        <v>992.80595668163107</v>
      </c>
      <c r="G48" s="96">
        <v>990.86127215507088</v>
      </c>
      <c r="H48" s="96">
        <v>996.00660752200281</v>
      </c>
      <c r="I48" s="96">
        <v>979.14024021985927</v>
      </c>
      <c r="J48" s="96">
        <v>1008.5985224219468</v>
      </c>
    </row>
    <row r="49" spans="1:16" ht="12.6" customHeight="1">
      <c r="A49" s="106" t="s">
        <v>96</v>
      </c>
      <c r="B49" s="96">
        <v>9921.1834244514102</v>
      </c>
      <c r="C49" s="80">
        <v>10135.375126385914</v>
      </c>
      <c r="D49" s="96">
        <v>9674.5138807459898</v>
      </c>
      <c r="E49" s="96" t="s">
        <v>46</v>
      </c>
      <c r="G49" s="118">
        <v>9152.7263460916947</v>
      </c>
      <c r="H49" s="118">
        <v>9176.91690453302</v>
      </c>
      <c r="I49" s="96">
        <v>9915.2202232291984</v>
      </c>
      <c r="J49" s="96">
        <v>9816.8553689729415</v>
      </c>
    </row>
    <row r="51" spans="1:16" ht="12.6" customHeight="1">
      <c r="A51" s="10" t="s">
        <v>842</v>
      </c>
    </row>
    <row r="52" spans="1:16" ht="12.6" customHeight="1">
      <c r="A52" s="94" t="s">
        <v>850</v>
      </c>
    </row>
    <row r="56" spans="1:16" ht="12.6" customHeight="1">
      <c r="O56" s="88"/>
      <c r="P56" s="88"/>
    </row>
    <row r="74" spans="12:14" ht="12.6" customHeight="1">
      <c r="L74" s="88"/>
      <c r="M74" s="88"/>
      <c r="N74" s="88"/>
    </row>
  </sheetData>
  <phoneticPr fontId="0" type="noConversion"/>
  <pageMargins left="0.75" right="0.75" top="1" bottom="1" header="0.5" footer="0.5"/>
  <pageSetup scale="74"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Q103"/>
  <sheetViews>
    <sheetView topLeftCell="A78" zoomScale="73" workbookViewId="0">
      <selection activeCell="K46" sqref="A12:K46"/>
    </sheetView>
  </sheetViews>
  <sheetFormatPr defaultColWidth="8.85546875" defaultRowHeight="12.6" customHeight="1"/>
  <cols>
    <col min="1" max="1" width="11.42578125" style="9" customWidth="1"/>
    <col min="2" max="7" width="7.7109375" style="8" customWidth="1"/>
    <col min="8" max="8" width="7.7109375" style="9" customWidth="1"/>
    <col min="9" max="10" width="7" style="9" customWidth="1"/>
    <col min="11" max="16384" width="8.85546875" style="9"/>
  </cols>
  <sheetData>
    <row r="8" spans="1:11" ht="12.6" customHeight="1">
      <c r="A8" s="77" t="s">
        <v>50</v>
      </c>
    </row>
    <row r="9" spans="1:11" ht="12.6" customHeight="1">
      <c r="A9" s="10" t="s">
        <v>3</v>
      </c>
    </row>
    <row r="10" spans="1:11" s="150" customFormat="1" ht="12.6" customHeight="1">
      <c r="A10" s="151"/>
      <c r="B10" s="149"/>
      <c r="C10" s="149"/>
      <c r="D10" s="149"/>
      <c r="E10" s="149"/>
      <c r="F10" s="149"/>
      <c r="G10" s="149"/>
    </row>
    <row r="11" spans="1:11" s="150" customFormat="1" ht="12.6" customHeight="1">
      <c r="A11" s="166" t="s">
        <v>788</v>
      </c>
      <c r="B11" s="149"/>
      <c r="C11" s="149"/>
      <c r="D11" s="149"/>
      <c r="E11" s="149"/>
      <c r="F11" s="149"/>
      <c r="G11" s="149"/>
    </row>
    <row r="12" spans="1:11" s="150" customFormat="1" ht="12.6" customHeight="1">
      <c r="A12" s="166" t="s">
        <v>906</v>
      </c>
      <c r="B12" s="149"/>
      <c r="C12" s="149"/>
      <c r="D12" s="149"/>
      <c r="E12" s="149"/>
      <c r="F12" s="149"/>
      <c r="G12" s="149"/>
    </row>
    <row r="13" spans="1:11" s="150" customFormat="1" ht="12.6" customHeight="1">
      <c r="A13" s="128"/>
      <c r="B13" s="128" t="s">
        <v>25</v>
      </c>
      <c r="C13" s="128" t="s">
        <v>575</v>
      </c>
      <c r="D13" s="128" t="s">
        <v>576</v>
      </c>
      <c r="E13" s="128" t="s">
        <v>8</v>
      </c>
      <c r="F13" s="128" t="s">
        <v>577</v>
      </c>
      <c r="G13" s="128" t="s">
        <v>578</v>
      </c>
      <c r="H13" s="128" t="s">
        <v>26</v>
      </c>
      <c r="I13" s="128" t="s">
        <v>594</v>
      </c>
      <c r="J13" s="128" t="s">
        <v>97</v>
      </c>
      <c r="K13" s="128" t="s">
        <v>55</v>
      </c>
    </row>
    <row r="14" spans="1:11" s="150" customFormat="1" ht="12.6" customHeight="1">
      <c r="A14" s="95" t="s">
        <v>11</v>
      </c>
      <c r="B14" s="129">
        <v>0</v>
      </c>
      <c r="C14" s="129">
        <v>0.21440000000000003</v>
      </c>
      <c r="D14" s="129">
        <v>26.005379377599997</v>
      </c>
      <c r="E14" s="129">
        <v>5.2606705806900002E-2</v>
      </c>
      <c r="F14" s="129">
        <v>0</v>
      </c>
      <c r="G14" s="129">
        <v>0</v>
      </c>
      <c r="H14" s="129">
        <v>25.014370686400003</v>
      </c>
      <c r="I14" s="111" t="s">
        <v>46</v>
      </c>
      <c r="J14" s="129">
        <v>0</v>
      </c>
      <c r="K14" s="129">
        <v>51.286756769806907</v>
      </c>
    </row>
    <row r="15" spans="1:11" s="150" customFormat="1" ht="12.6" customHeight="1">
      <c r="A15" s="95" t="s">
        <v>12</v>
      </c>
      <c r="B15" s="129">
        <v>5.4443981418099998</v>
      </c>
      <c r="C15" s="129">
        <v>1.4620311295688</v>
      </c>
      <c r="D15" s="129">
        <v>4.003400000000001</v>
      </c>
      <c r="E15" s="129">
        <v>0.41640736821911933</v>
      </c>
      <c r="F15" s="129">
        <v>18.427349011169223</v>
      </c>
      <c r="G15" s="129">
        <v>0</v>
      </c>
      <c r="H15" s="129">
        <v>81.310820410431376</v>
      </c>
      <c r="I15" s="111" t="s">
        <v>46</v>
      </c>
      <c r="J15" s="129">
        <v>0</v>
      </c>
      <c r="K15" s="129">
        <v>111.06440606119853</v>
      </c>
    </row>
    <row r="16" spans="1:11" s="150" customFormat="1" ht="12.6" customHeight="1">
      <c r="A16" s="95" t="s">
        <v>13</v>
      </c>
      <c r="B16" s="129">
        <v>35.068808132004612</v>
      </c>
      <c r="C16" s="129">
        <v>0</v>
      </c>
      <c r="D16" s="129">
        <v>3.2366422808149999</v>
      </c>
      <c r="E16" s="129">
        <v>1.4918148370203892</v>
      </c>
      <c r="F16" s="129">
        <v>3.6015661310400002</v>
      </c>
      <c r="G16" s="129">
        <v>1.7806971037368198</v>
      </c>
      <c r="H16" s="129">
        <v>2.8154918627727414</v>
      </c>
      <c r="I16" s="111" t="s">
        <v>46</v>
      </c>
      <c r="J16" s="129">
        <v>3.1212466076499998</v>
      </c>
      <c r="K16" s="129">
        <v>51.116266955039556</v>
      </c>
    </row>
    <row r="17" spans="1:11" s="150" customFormat="1" ht="12.6" customHeight="1">
      <c r="A17" s="95" t="s">
        <v>14</v>
      </c>
      <c r="B17" s="129">
        <v>0.28752</v>
      </c>
      <c r="C17" s="129">
        <v>0.60239999999999994</v>
      </c>
      <c r="D17" s="129">
        <v>3.9723253344250002</v>
      </c>
      <c r="E17" s="129">
        <v>0</v>
      </c>
      <c r="F17" s="129">
        <v>0.51066666671119998</v>
      </c>
      <c r="G17" s="129">
        <v>0.4748</v>
      </c>
      <c r="H17" s="129">
        <v>0.32103849652024996</v>
      </c>
      <c r="I17" s="111" t="s">
        <v>46</v>
      </c>
      <c r="J17" s="129">
        <v>4.1635583745</v>
      </c>
      <c r="K17" s="129">
        <v>10.332308872156451</v>
      </c>
    </row>
    <row r="18" spans="1:11" s="150" customFormat="1" ht="12.6" customHeight="1">
      <c r="A18" s="95" t="s">
        <v>15</v>
      </c>
      <c r="B18" s="129">
        <v>0.30280458315546005</v>
      </c>
      <c r="C18" s="129">
        <v>0</v>
      </c>
      <c r="D18" s="129">
        <v>0</v>
      </c>
      <c r="E18" s="129">
        <v>0.18801644199686823</v>
      </c>
      <c r="F18" s="129">
        <v>0</v>
      </c>
      <c r="G18" s="129">
        <v>0</v>
      </c>
      <c r="H18" s="129">
        <v>23.180819925251388</v>
      </c>
      <c r="I18" s="111" t="s">
        <v>46</v>
      </c>
      <c r="J18" s="129">
        <v>2.6464815892842313</v>
      </c>
      <c r="K18" s="129">
        <v>26.318122539687945</v>
      </c>
    </row>
    <row r="19" spans="1:11" s="150" customFormat="1" ht="12.6" customHeight="1">
      <c r="A19" s="95" t="s">
        <v>16</v>
      </c>
      <c r="B19" s="129">
        <v>9.2025432784155736</v>
      </c>
      <c r="C19" s="129">
        <v>0</v>
      </c>
      <c r="D19" s="129">
        <v>34.604405003649326</v>
      </c>
      <c r="E19" s="129">
        <v>1.3821182515307797</v>
      </c>
      <c r="F19" s="129">
        <v>36.962317447226312</v>
      </c>
      <c r="G19" s="129">
        <v>10.4332259895103</v>
      </c>
      <c r="H19" s="129">
        <v>47.986695392505645</v>
      </c>
      <c r="I19" s="111" t="s">
        <v>46</v>
      </c>
      <c r="J19" s="129">
        <v>13.68149333560465</v>
      </c>
      <c r="K19" s="129">
        <v>154.25279869844258</v>
      </c>
    </row>
    <row r="20" spans="1:11" s="150" customFormat="1" ht="12.6" customHeight="1">
      <c r="A20" s="95" t="s">
        <v>18</v>
      </c>
      <c r="B20" s="129">
        <v>1.1167879834999999</v>
      </c>
      <c r="C20" s="129">
        <v>0</v>
      </c>
      <c r="D20" s="129">
        <v>0</v>
      </c>
      <c r="E20" s="129">
        <v>1.1548000996652108</v>
      </c>
      <c r="F20" s="129">
        <v>0.95644524299999989</v>
      </c>
      <c r="G20" s="129">
        <v>0</v>
      </c>
      <c r="H20" s="129">
        <v>150.36759553288255</v>
      </c>
      <c r="I20" s="111" t="s">
        <v>46</v>
      </c>
      <c r="J20" s="129">
        <v>0</v>
      </c>
      <c r="K20" s="129">
        <v>153.59562885904776</v>
      </c>
    </row>
    <row r="21" spans="1:11" s="150" customFormat="1" ht="12.6" customHeight="1">
      <c r="A21" s="95" t="s">
        <v>580</v>
      </c>
      <c r="B21" s="129">
        <v>0</v>
      </c>
      <c r="C21" s="129">
        <v>0</v>
      </c>
      <c r="D21" s="129">
        <v>7.6014993159999988E-2</v>
      </c>
      <c r="E21" s="129">
        <v>1.4917919521274408</v>
      </c>
      <c r="F21" s="129">
        <v>0</v>
      </c>
      <c r="G21" s="129">
        <v>0</v>
      </c>
      <c r="H21" s="129">
        <v>3.1996213734202001</v>
      </c>
      <c r="I21" s="111" t="s">
        <v>46</v>
      </c>
      <c r="J21" s="129">
        <v>0.15714999999999998</v>
      </c>
      <c r="K21" s="129">
        <v>4.9245783187076411</v>
      </c>
    </row>
    <row r="22" spans="1:11" s="150" customFormat="1" ht="12.6" customHeight="1">
      <c r="A22" s="95" t="s">
        <v>19</v>
      </c>
      <c r="B22" s="129">
        <v>1.6058449740524703</v>
      </c>
      <c r="C22" s="129">
        <v>0.52714087813599997</v>
      </c>
      <c r="D22" s="129">
        <v>2.0407999999999999</v>
      </c>
      <c r="E22" s="129">
        <v>0</v>
      </c>
      <c r="F22" s="129">
        <v>0.21114341605087203</v>
      </c>
      <c r="G22" s="129">
        <v>0</v>
      </c>
      <c r="H22" s="129">
        <v>12.634222422333838</v>
      </c>
      <c r="I22" s="111" t="s">
        <v>46</v>
      </c>
      <c r="J22" s="129">
        <v>1.032055837957776</v>
      </c>
      <c r="K22" s="129">
        <v>18.051207528530956</v>
      </c>
    </row>
    <row r="23" spans="1:11" s="150" customFormat="1" ht="12.6" customHeight="1">
      <c r="A23" s="95" t="s">
        <v>20</v>
      </c>
      <c r="B23" s="129">
        <v>9.4808247793600007</v>
      </c>
      <c r="C23" s="129">
        <v>1.7871900000000001</v>
      </c>
      <c r="D23" s="129">
        <v>17.534109063313974</v>
      </c>
      <c r="E23" s="129">
        <v>0</v>
      </c>
      <c r="F23" s="129">
        <v>12.148941117551898</v>
      </c>
      <c r="G23" s="129">
        <v>3.2250298161799997</v>
      </c>
      <c r="H23" s="129">
        <v>113.47740869926191</v>
      </c>
      <c r="I23" s="111" t="s">
        <v>46</v>
      </c>
      <c r="J23" s="129">
        <v>0.74308291080936206</v>
      </c>
      <c r="K23" s="129">
        <v>158.39658638647714</v>
      </c>
    </row>
    <row r="24" spans="1:11" s="150" customFormat="1" ht="12.6" customHeight="1">
      <c r="A24" s="95" t="s">
        <v>573</v>
      </c>
      <c r="B24" s="129">
        <v>3.428448746732994</v>
      </c>
      <c r="C24" s="129">
        <v>1.1023399999999999</v>
      </c>
      <c r="D24" s="129">
        <v>0</v>
      </c>
      <c r="E24" s="129">
        <v>1.0798897224168901E-4</v>
      </c>
      <c r="F24" s="129">
        <v>0</v>
      </c>
      <c r="G24" s="129">
        <v>0</v>
      </c>
      <c r="H24" s="129">
        <v>0.139428313</v>
      </c>
      <c r="I24" s="111" t="s">
        <v>46</v>
      </c>
      <c r="J24" s="129">
        <v>0</v>
      </c>
      <c r="K24" s="129">
        <v>4.6703250487052363</v>
      </c>
    </row>
    <row r="25" spans="1:11" s="150" customFormat="1" ht="12.6" customHeight="1">
      <c r="A25" s="95" t="s">
        <v>21</v>
      </c>
      <c r="B25" s="129">
        <v>21.278051772551436</v>
      </c>
      <c r="C25" s="129">
        <v>15.891575769999998</v>
      </c>
      <c r="D25" s="129">
        <v>0.38843384085838795</v>
      </c>
      <c r="E25" s="129">
        <v>24.418689664063884</v>
      </c>
      <c r="F25" s="129">
        <v>5.2929817811386686</v>
      </c>
      <c r="G25" s="129">
        <v>0.49463387894905497</v>
      </c>
      <c r="H25" s="129">
        <v>144.36967393630854</v>
      </c>
      <c r="I25" s="111" t="s">
        <v>46</v>
      </c>
      <c r="J25" s="129">
        <v>30.866121636615148</v>
      </c>
      <c r="K25" s="129">
        <v>243.00016228048531</v>
      </c>
    </row>
    <row r="26" spans="1:11" s="150" customFormat="1" ht="12.6" customHeight="1">
      <c r="A26" s="95" t="s">
        <v>61</v>
      </c>
      <c r="B26" s="129">
        <v>3.6207414660720798</v>
      </c>
      <c r="C26" s="129">
        <v>0</v>
      </c>
      <c r="D26" s="129">
        <v>0</v>
      </c>
      <c r="E26" s="129">
        <v>0.67943950462998859</v>
      </c>
      <c r="F26" s="129">
        <v>6.4769999999999994E-2</v>
      </c>
      <c r="G26" s="129">
        <v>8.924634584640001E-2</v>
      </c>
      <c r="H26" s="129">
        <v>0.3378011077972492</v>
      </c>
      <c r="I26" s="111" t="s">
        <v>46</v>
      </c>
      <c r="J26" s="129">
        <v>1.004809939</v>
      </c>
      <c r="K26" s="129">
        <v>5.7968083633457184</v>
      </c>
    </row>
    <row r="27" spans="1:11" s="150" customFormat="1" ht="12.6" customHeight="1">
      <c r="A27" s="95" t="s">
        <v>596</v>
      </c>
      <c r="B27" s="129">
        <v>65.073323338370187</v>
      </c>
      <c r="C27" s="129">
        <v>4.5931620077047999</v>
      </c>
      <c r="D27" s="129">
        <v>91.473076052963293</v>
      </c>
      <c r="E27" s="129">
        <v>6.7177937948397952</v>
      </c>
      <c r="F27" s="129">
        <v>72.818429032749506</v>
      </c>
      <c r="G27" s="129">
        <v>16.002999255273519</v>
      </c>
      <c r="H27" s="129">
        <v>460.30808480177996</v>
      </c>
      <c r="I27" s="111" t="s">
        <v>46</v>
      </c>
      <c r="J27" s="129">
        <v>26.549878594806021</v>
      </c>
      <c r="K27" s="129">
        <v>743.53674687848707</v>
      </c>
    </row>
    <row r="28" spans="1:11" s="150" customFormat="1" ht="12.6" customHeight="1">
      <c r="A28" s="130" t="s">
        <v>45</v>
      </c>
      <c r="B28" s="131">
        <v>90.836773857654535</v>
      </c>
      <c r="C28" s="131">
        <v>21.587077777704799</v>
      </c>
      <c r="D28" s="131">
        <v>91.861509893821705</v>
      </c>
      <c r="E28" s="131">
        <v>31.275792814032823</v>
      </c>
      <c r="F28" s="131">
        <v>78.17618081388818</v>
      </c>
      <c r="G28" s="131">
        <v>16.497633134222571</v>
      </c>
      <c r="H28" s="131">
        <v>605.15498815888577</v>
      </c>
      <c r="I28" s="147" t="s">
        <v>46</v>
      </c>
      <c r="J28" s="131">
        <v>57.416000231421165</v>
      </c>
      <c r="K28" s="131">
        <v>992.80595668163107</v>
      </c>
    </row>
    <row r="29" spans="1:11" s="150" customFormat="1" ht="12.6" customHeight="1">
      <c r="B29" s="149"/>
      <c r="C29" s="149"/>
      <c r="D29" s="149"/>
      <c r="E29" s="149"/>
      <c r="F29" s="149"/>
      <c r="G29" s="149"/>
    </row>
    <row r="30" spans="1:11" s="150" customFormat="1" ht="12.6" customHeight="1">
      <c r="A30" s="166" t="s">
        <v>905</v>
      </c>
      <c r="B30" s="149"/>
      <c r="C30" s="149"/>
      <c r="D30" s="149"/>
      <c r="E30" s="149"/>
      <c r="F30" s="149"/>
      <c r="G30" s="149"/>
    </row>
    <row r="31" spans="1:11" s="150" customFormat="1" ht="12.6" customHeight="1">
      <c r="A31" s="128"/>
      <c r="B31" s="128" t="s">
        <v>25</v>
      </c>
      <c r="C31" s="128" t="s">
        <v>575</v>
      </c>
      <c r="D31" s="128" t="s">
        <v>576</v>
      </c>
      <c r="E31" s="128" t="s">
        <v>8</v>
      </c>
      <c r="F31" s="128" t="s">
        <v>577</v>
      </c>
      <c r="G31" s="128" t="s">
        <v>578</v>
      </c>
      <c r="H31" s="128" t="s">
        <v>26</v>
      </c>
      <c r="I31" s="128" t="s">
        <v>594</v>
      </c>
      <c r="J31" s="128" t="s">
        <v>97</v>
      </c>
      <c r="K31" s="128" t="s">
        <v>55</v>
      </c>
    </row>
    <row r="32" spans="1:11" s="150" customFormat="1" ht="12.6" customHeight="1">
      <c r="A32" s="95" t="s">
        <v>11</v>
      </c>
      <c r="B32" s="129">
        <v>0</v>
      </c>
      <c r="C32" s="129">
        <v>0.21440000000000003</v>
      </c>
      <c r="D32" s="129">
        <v>26.291666934399998</v>
      </c>
      <c r="E32" s="129">
        <v>5.4057002359150001E-2</v>
      </c>
      <c r="F32" s="129">
        <v>0</v>
      </c>
      <c r="G32" s="129">
        <v>0</v>
      </c>
      <c r="H32" s="129">
        <v>25.875559178</v>
      </c>
      <c r="I32" s="111" t="s">
        <v>46</v>
      </c>
      <c r="J32" s="129">
        <v>0</v>
      </c>
      <c r="K32" s="129">
        <v>52.435683114759151</v>
      </c>
    </row>
    <row r="33" spans="1:11" s="150" customFormat="1" ht="12.6" customHeight="1">
      <c r="A33" s="95" t="s">
        <v>12</v>
      </c>
      <c r="B33" s="129">
        <v>4.2232954884299998</v>
      </c>
      <c r="C33" s="129">
        <v>1.4342220327355999</v>
      </c>
      <c r="D33" s="129">
        <v>2.0011999999999999</v>
      </c>
      <c r="E33" s="129">
        <v>0.41756115634797958</v>
      </c>
      <c r="F33" s="129">
        <v>16.996451977341401</v>
      </c>
      <c r="G33" s="129">
        <v>0</v>
      </c>
      <c r="H33" s="129">
        <v>95.815736087942526</v>
      </c>
      <c r="I33" s="111" t="s">
        <v>46</v>
      </c>
      <c r="J33" s="129">
        <v>0</v>
      </c>
      <c r="K33" s="129">
        <v>120.8884667427975</v>
      </c>
    </row>
    <row r="34" spans="1:11" s="150" customFormat="1" ht="12.6" customHeight="1">
      <c r="A34" s="95" t="s">
        <v>13</v>
      </c>
      <c r="B34" s="129">
        <v>32.021521571614265</v>
      </c>
      <c r="C34" s="129">
        <v>0</v>
      </c>
      <c r="D34" s="129">
        <v>3.2829197703789994</v>
      </c>
      <c r="E34" s="129">
        <v>1.4925113988224341</v>
      </c>
      <c r="F34" s="129">
        <v>1.6017120143999999</v>
      </c>
      <c r="G34" s="129">
        <v>1.4620128877484202</v>
      </c>
      <c r="H34" s="129">
        <v>2.8262088801719516</v>
      </c>
      <c r="I34" s="111" t="s">
        <v>46</v>
      </c>
      <c r="J34" s="129">
        <v>3.1300466076499998</v>
      </c>
      <c r="K34" s="129">
        <v>45.816933130786069</v>
      </c>
    </row>
    <row r="35" spans="1:11" s="150" customFormat="1" ht="12.6" customHeight="1">
      <c r="A35" s="95" t="s">
        <v>14</v>
      </c>
      <c r="B35" s="129">
        <v>0.28752</v>
      </c>
      <c r="C35" s="129">
        <v>2.0604</v>
      </c>
      <c r="D35" s="129">
        <v>1.7133106271323999</v>
      </c>
      <c r="E35" s="129">
        <v>0</v>
      </c>
      <c r="F35" s="129">
        <v>0.67825028175679991</v>
      </c>
      <c r="G35" s="129">
        <v>0.4748</v>
      </c>
      <c r="H35" s="129">
        <v>0.32103849652024996</v>
      </c>
      <c r="I35" s="111" t="s">
        <v>46</v>
      </c>
      <c r="J35" s="129">
        <v>4.1635583745</v>
      </c>
      <c r="K35" s="129">
        <v>9.6988777799094503</v>
      </c>
    </row>
    <row r="36" spans="1:11" s="150" customFormat="1" ht="12.6" customHeight="1">
      <c r="A36" s="95" t="s">
        <v>15</v>
      </c>
      <c r="B36" s="129">
        <v>9.6716347704594974E-2</v>
      </c>
      <c r="C36" s="129">
        <v>0</v>
      </c>
      <c r="D36" s="129">
        <v>0</v>
      </c>
      <c r="E36" s="129">
        <v>0.19490116899524579</v>
      </c>
      <c r="F36" s="129">
        <v>0</v>
      </c>
      <c r="G36" s="129">
        <v>0</v>
      </c>
      <c r="H36" s="129">
        <v>23.899656795849442</v>
      </c>
      <c r="I36" s="111" t="s">
        <v>46</v>
      </c>
      <c r="J36" s="129">
        <v>2.3587209338972115</v>
      </c>
      <c r="K36" s="129">
        <v>26.549995246446496</v>
      </c>
    </row>
    <row r="37" spans="1:11" s="150" customFormat="1" ht="12.6" customHeight="1">
      <c r="A37" s="95" t="s">
        <v>16</v>
      </c>
      <c r="B37" s="129">
        <v>7.7453169942602456</v>
      </c>
      <c r="C37" s="129">
        <v>0</v>
      </c>
      <c r="D37" s="129">
        <v>26.707488408127936</v>
      </c>
      <c r="E37" s="129">
        <v>1.4257696818171877</v>
      </c>
      <c r="F37" s="129">
        <v>35.663862905102057</v>
      </c>
      <c r="G37" s="129">
        <v>12.64704150090845</v>
      </c>
      <c r="H37" s="129">
        <v>51.463628730278174</v>
      </c>
      <c r="I37" s="111" t="s">
        <v>46</v>
      </c>
      <c r="J37" s="129">
        <v>13.716152827108971</v>
      </c>
      <c r="K37" s="129">
        <v>149.369261047603</v>
      </c>
    </row>
    <row r="38" spans="1:11" s="150" customFormat="1" ht="12.6" customHeight="1">
      <c r="A38" s="95" t="s">
        <v>18</v>
      </c>
      <c r="B38" s="129">
        <v>1.1615780855</v>
      </c>
      <c r="C38" s="129">
        <v>0</v>
      </c>
      <c r="D38" s="129">
        <v>0</v>
      </c>
      <c r="E38" s="129">
        <v>1.1879502748562629</v>
      </c>
      <c r="F38" s="129">
        <v>1.0198329690000001</v>
      </c>
      <c r="G38" s="129">
        <v>0</v>
      </c>
      <c r="H38" s="129">
        <v>151.29685539293442</v>
      </c>
      <c r="I38" s="111" t="s">
        <v>46</v>
      </c>
      <c r="J38" s="129">
        <v>0</v>
      </c>
      <c r="K38" s="129">
        <v>154.66621672229067</v>
      </c>
    </row>
    <row r="39" spans="1:11" s="150" customFormat="1" ht="12.6" customHeight="1">
      <c r="A39" s="95" t="s">
        <v>580</v>
      </c>
      <c r="B39" s="129">
        <v>0</v>
      </c>
      <c r="C39" s="129">
        <v>0</v>
      </c>
      <c r="D39" s="129">
        <v>7.6014993159999988E-2</v>
      </c>
      <c r="E39" s="129">
        <v>1.1785636089530613</v>
      </c>
      <c r="F39" s="129">
        <v>0</v>
      </c>
      <c r="G39" s="129">
        <v>0</v>
      </c>
      <c r="H39" s="129">
        <v>3.1996213734202001</v>
      </c>
      <c r="I39" s="111" t="s">
        <v>46</v>
      </c>
      <c r="J39" s="129">
        <v>0.16704999999999998</v>
      </c>
      <c r="K39" s="129">
        <v>4.621249975533261</v>
      </c>
    </row>
    <row r="40" spans="1:11" s="150" customFormat="1" ht="12.6" customHeight="1">
      <c r="A40" s="95" t="s">
        <v>19</v>
      </c>
      <c r="B40" s="129">
        <v>1.63867364998733</v>
      </c>
      <c r="C40" s="129">
        <v>0.505</v>
      </c>
      <c r="D40" s="129">
        <v>2.11791364436304</v>
      </c>
      <c r="E40" s="129">
        <v>0</v>
      </c>
      <c r="F40" s="129">
        <v>0.22444610570367801</v>
      </c>
      <c r="G40" s="129">
        <v>0</v>
      </c>
      <c r="H40" s="129">
        <v>11.6753867460144</v>
      </c>
      <c r="I40" s="111" t="s">
        <v>46</v>
      </c>
      <c r="J40" s="129">
        <v>1.1927111275736619</v>
      </c>
      <c r="K40" s="129">
        <v>17.354131273642111</v>
      </c>
    </row>
    <row r="41" spans="1:11" s="150" customFormat="1" ht="12.6" customHeight="1">
      <c r="A41" s="95" t="s">
        <v>20</v>
      </c>
      <c r="B41" s="129">
        <v>7.9288095874699991</v>
      </c>
      <c r="C41" s="129">
        <v>2.0351900000000001</v>
      </c>
      <c r="D41" s="129">
        <v>16.189469083802717</v>
      </c>
      <c r="E41" s="129">
        <v>0</v>
      </c>
      <c r="F41" s="129">
        <v>11.784447190844498</v>
      </c>
      <c r="G41" s="129">
        <v>3.3424927897199996</v>
      </c>
      <c r="H41" s="129">
        <v>102.26315278114619</v>
      </c>
      <c r="I41" s="111" t="s">
        <v>46</v>
      </c>
      <c r="J41" s="129">
        <v>0.83172775326238702</v>
      </c>
      <c r="K41" s="129">
        <v>144.37528918624579</v>
      </c>
    </row>
    <row r="42" spans="1:11" s="150" customFormat="1" ht="12.6" customHeight="1">
      <c r="A42" s="95" t="s">
        <v>573</v>
      </c>
      <c r="B42" s="129">
        <v>3.4052185923153284</v>
      </c>
      <c r="C42" s="129">
        <v>1.1023399999999999</v>
      </c>
      <c r="D42" s="129">
        <v>0</v>
      </c>
      <c r="E42" s="129">
        <v>1.0798897224168901E-4</v>
      </c>
      <c r="F42" s="129">
        <v>0</v>
      </c>
      <c r="G42" s="129">
        <v>0</v>
      </c>
      <c r="H42" s="129">
        <v>0.15294590749</v>
      </c>
      <c r="I42" s="111" t="s">
        <v>46</v>
      </c>
      <c r="J42" s="129">
        <v>0</v>
      </c>
      <c r="K42" s="129">
        <v>4.66061248877757</v>
      </c>
    </row>
    <row r="43" spans="1:11" s="150" customFormat="1" ht="12.6" customHeight="1">
      <c r="A43" s="95" t="s">
        <v>21</v>
      </c>
      <c r="B43" s="129">
        <v>20.670227512495767</v>
      </c>
      <c r="C43" s="129">
        <v>18.692888584999999</v>
      </c>
      <c r="D43" s="129">
        <v>0.4776266030125268</v>
      </c>
      <c r="E43" s="129">
        <v>24.332639364672026</v>
      </c>
      <c r="F43" s="129">
        <v>4.6060865962260884</v>
      </c>
      <c r="G43" s="129">
        <v>0.52244445098713599</v>
      </c>
      <c r="H43" s="129">
        <v>149.48735574170993</v>
      </c>
      <c r="I43" s="111" t="s">
        <v>46</v>
      </c>
      <c r="J43" s="129">
        <v>30.82502289162753</v>
      </c>
      <c r="K43" s="129">
        <v>249.61429174573104</v>
      </c>
    </row>
    <row r="44" spans="1:11" s="150" customFormat="1" ht="12.6" customHeight="1">
      <c r="A44" s="95" t="s">
        <v>61</v>
      </c>
      <c r="B44" s="129">
        <v>2.7164245304145602</v>
      </c>
      <c r="C44" s="129">
        <v>0</v>
      </c>
      <c r="D44" s="129">
        <v>0</v>
      </c>
      <c r="E44" s="129">
        <v>0.68109566012977008</v>
      </c>
      <c r="F44" s="129">
        <v>0.20334495415874299</v>
      </c>
      <c r="G44" s="129">
        <v>0.10896188613137001</v>
      </c>
      <c r="H44" s="129">
        <v>0.34399678422439883</v>
      </c>
      <c r="I44" s="111" t="s">
        <v>46</v>
      </c>
      <c r="J44" s="129">
        <v>1.5048099390000003</v>
      </c>
      <c r="K44" s="129">
        <v>5.5586337540588433</v>
      </c>
    </row>
    <row r="45" spans="1:11" s="150" customFormat="1" ht="12.6" customHeight="1">
      <c r="A45" s="95" t="s">
        <v>596</v>
      </c>
      <c r="B45" s="129">
        <v>56.76290625538099</v>
      </c>
      <c r="C45" s="129">
        <v>6.2492120327356</v>
      </c>
      <c r="D45" s="129">
        <v>78.379983461365086</v>
      </c>
      <c r="E45" s="129">
        <v>6.4926772916941875</v>
      </c>
      <c r="F45" s="129">
        <v>67.969003444148427</v>
      </c>
      <c r="G45" s="129">
        <v>18.03530906450824</v>
      </c>
      <c r="H45" s="129">
        <v>468.63684446227762</v>
      </c>
      <c r="I45" s="111" t="s">
        <v>46</v>
      </c>
      <c r="J45" s="129">
        <v>27.064777562992234</v>
      </c>
      <c r="K45" s="129">
        <v>729.59071357510231</v>
      </c>
    </row>
    <row r="46" spans="1:11" ht="12.6" customHeight="1">
      <c r="A46" s="130" t="s">
        <v>45</v>
      </c>
      <c r="B46" s="131">
        <v>81.89530236019209</v>
      </c>
      <c r="C46" s="131">
        <v>26.044440617735599</v>
      </c>
      <c r="D46" s="131">
        <v>78.85761006437761</v>
      </c>
      <c r="E46" s="131">
        <v>30.965157305925359</v>
      </c>
      <c r="F46" s="131">
        <v>72.778434994533271</v>
      </c>
      <c r="G46" s="131">
        <v>18.557753515495374</v>
      </c>
      <c r="H46" s="131">
        <v>618.62114289570195</v>
      </c>
      <c r="I46" s="147" t="s">
        <v>46</v>
      </c>
      <c r="J46" s="131">
        <v>57.88980045461976</v>
      </c>
      <c r="K46" s="131">
        <v>985.60964220858091</v>
      </c>
    </row>
    <row r="47" spans="1:11" ht="12.6" customHeight="1">
      <c r="A47" s="166"/>
    </row>
    <row r="48" spans="1:11" s="150" customFormat="1" ht="12.6" customHeight="1">
      <c r="A48" s="166" t="s">
        <v>864</v>
      </c>
      <c r="B48" s="149"/>
      <c r="C48" s="149"/>
      <c r="D48" s="149"/>
      <c r="E48" s="149"/>
      <c r="F48" s="149"/>
      <c r="G48" s="149"/>
    </row>
    <row r="49" spans="1:11" s="150" customFormat="1" ht="12.6" customHeight="1">
      <c r="A49" s="128"/>
      <c r="B49" s="128" t="s">
        <v>25</v>
      </c>
      <c r="C49" s="128" t="s">
        <v>575</v>
      </c>
      <c r="D49" s="128" t="s">
        <v>576</v>
      </c>
      <c r="E49" s="128" t="s">
        <v>8</v>
      </c>
      <c r="F49" s="128" t="s">
        <v>577</v>
      </c>
      <c r="G49" s="128" t="s">
        <v>578</v>
      </c>
      <c r="H49" s="128" t="s">
        <v>26</v>
      </c>
      <c r="I49" s="128" t="s">
        <v>594</v>
      </c>
      <c r="J49" s="128" t="s">
        <v>97</v>
      </c>
      <c r="K49" s="128" t="s">
        <v>55</v>
      </c>
    </row>
    <row r="50" spans="1:11" s="150" customFormat="1" ht="12.6" customHeight="1">
      <c r="A50" s="95" t="s">
        <v>11</v>
      </c>
      <c r="B50" s="129">
        <v>0</v>
      </c>
      <c r="C50" s="129">
        <v>0.21440000000000003</v>
      </c>
      <c r="D50" s="129">
        <v>21.341024665600003</v>
      </c>
      <c r="E50" s="129">
        <v>5.5490240932000001E-2</v>
      </c>
      <c r="F50" s="129">
        <v>0</v>
      </c>
      <c r="G50" s="129">
        <v>0</v>
      </c>
      <c r="H50" s="129">
        <v>29.1573152308336</v>
      </c>
      <c r="I50" s="111" t="s">
        <v>46</v>
      </c>
      <c r="J50" s="129">
        <v>0</v>
      </c>
      <c r="K50" s="131">
        <v>50.768230137365599</v>
      </c>
    </row>
    <row r="51" spans="1:11" s="150" customFormat="1" ht="12.6" customHeight="1">
      <c r="A51" s="95" t="s">
        <v>12</v>
      </c>
      <c r="B51" s="129">
        <v>4.5584474240699997</v>
      </c>
      <c r="C51" s="129">
        <v>1.3703802373142051</v>
      </c>
      <c r="D51" s="129">
        <v>2.0011999999999999</v>
      </c>
      <c r="E51" s="129">
        <v>0.41822135847152342</v>
      </c>
      <c r="F51" s="129">
        <v>15.606585499449997</v>
      </c>
      <c r="G51" s="129">
        <v>0</v>
      </c>
      <c r="H51" s="129">
        <v>92.277369326101734</v>
      </c>
      <c r="I51" s="111" t="s">
        <v>46</v>
      </c>
      <c r="J51" s="129">
        <v>0</v>
      </c>
      <c r="K51" s="131">
        <v>116.23220384540747</v>
      </c>
    </row>
    <row r="52" spans="1:11" s="150" customFormat="1" ht="12.6" customHeight="1">
      <c r="A52" s="95" t="s">
        <v>13</v>
      </c>
      <c r="B52" s="129">
        <v>34.25904018654488</v>
      </c>
      <c r="C52" s="129">
        <v>0</v>
      </c>
      <c r="D52" s="129">
        <v>3.4042750590186999</v>
      </c>
      <c r="E52" s="129">
        <v>1.5243364693785044</v>
      </c>
      <c r="F52" s="129">
        <v>2.3299245792100005</v>
      </c>
      <c r="G52" s="129">
        <v>1.61890855561196</v>
      </c>
      <c r="H52" s="129">
        <v>2.8672035785511216</v>
      </c>
      <c r="I52" s="111" t="s">
        <v>46</v>
      </c>
      <c r="J52" s="129">
        <v>3.1300466076499998</v>
      </c>
      <c r="K52" s="131">
        <v>49.133735035965167</v>
      </c>
    </row>
    <row r="53" spans="1:11" s="150" customFormat="1" ht="12.6" customHeight="1">
      <c r="A53" s="95" t="s">
        <v>14</v>
      </c>
      <c r="B53" s="129">
        <v>0.10112</v>
      </c>
      <c r="C53" s="129">
        <v>2.0604</v>
      </c>
      <c r="D53" s="129">
        <v>3.9723253344250002</v>
      </c>
      <c r="E53" s="129">
        <v>0</v>
      </c>
      <c r="F53" s="129">
        <v>1.5201836150628798</v>
      </c>
      <c r="G53" s="129">
        <v>0.4748</v>
      </c>
      <c r="H53" s="129">
        <v>0.34019524576737498</v>
      </c>
      <c r="I53" s="111" t="s">
        <v>46</v>
      </c>
      <c r="J53" s="129">
        <v>4.1635583745</v>
      </c>
      <c r="K53" s="131">
        <v>12.632582569755256</v>
      </c>
    </row>
    <row r="54" spans="1:11" s="150" customFormat="1" ht="12.6" customHeight="1">
      <c r="A54" s="95" t="s">
        <v>15</v>
      </c>
      <c r="B54" s="129">
        <v>0.12612817184511199</v>
      </c>
      <c r="C54" s="129">
        <v>0</v>
      </c>
      <c r="D54" s="129">
        <v>0</v>
      </c>
      <c r="E54" s="129">
        <v>0.19889071800446159</v>
      </c>
      <c r="F54" s="129">
        <v>0</v>
      </c>
      <c r="G54" s="129">
        <v>0</v>
      </c>
      <c r="H54" s="129">
        <v>25.281492301244548</v>
      </c>
      <c r="I54" s="111" t="s">
        <v>46</v>
      </c>
      <c r="J54" s="129">
        <v>2.3825613114388768</v>
      </c>
      <c r="K54" s="131">
        <v>27.989072502532995</v>
      </c>
    </row>
    <row r="55" spans="1:11" s="150" customFormat="1" ht="12.6" customHeight="1">
      <c r="A55" s="95" t="s">
        <v>16</v>
      </c>
      <c r="B55" s="129">
        <v>7.5698217238838206</v>
      </c>
      <c r="C55" s="129">
        <v>0</v>
      </c>
      <c r="D55" s="129">
        <v>26.831907536603019</v>
      </c>
      <c r="E55" s="129">
        <v>1.4507196663324498</v>
      </c>
      <c r="F55" s="129">
        <v>36.841651503611416</v>
      </c>
      <c r="G55" s="129">
        <v>12.983467515623801</v>
      </c>
      <c r="H55" s="129">
        <v>53.188691824750784</v>
      </c>
      <c r="I55" s="111" t="s">
        <v>46</v>
      </c>
      <c r="J55" s="129">
        <v>13.804656856765142</v>
      </c>
      <c r="K55" s="131">
        <v>152.67091662757042</v>
      </c>
    </row>
    <row r="56" spans="1:11" s="150" customFormat="1" ht="12.6" customHeight="1">
      <c r="A56" s="95" t="s">
        <v>18</v>
      </c>
      <c r="B56" s="129">
        <v>1.2032458287499999</v>
      </c>
      <c r="C56" s="129">
        <v>0</v>
      </c>
      <c r="D56" s="129">
        <v>0</v>
      </c>
      <c r="E56" s="129">
        <v>1.1930927764879533</v>
      </c>
      <c r="F56" s="129">
        <v>1.0440772089999999</v>
      </c>
      <c r="G56" s="129">
        <v>0</v>
      </c>
      <c r="H56" s="129">
        <v>157.22299313352195</v>
      </c>
      <c r="I56" s="111" t="s">
        <v>46</v>
      </c>
      <c r="J56" s="129">
        <v>0</v>
      </c>
      <c r="K56" s="131">
        <v>160.66340894775988</v>
      </c>
    </row>
    <row r="57" spans="1:11" s="150" customFormat="1" ht="12.6" customHeight="1">
      <c r="A57" s="95" t="s">
        <v>580</v>
      </c>
      <c r="B57" s="129">
        <v>0</v>
      </c>
      <c r="C57" s="129">
        <v>0</v>
      </c>
      <c r="D57" s="129">
        <v>0.10356548478039999</v>
      </c>
      <c r="E57" s="129">
        <v>1.2012676291922351</v>
      </c>
      <c r="F57" s="129">
        <v>0</v>
      </c>
      <c r="G57" s="129">
        <v>0</v>
      </c>
      <c r="H57" s="129">
        <v>3.1996213734202001</v>
      </c>
      <c r="I57" s="111" t="s">
        <v>46</v>
      </c>
      <c r="J57" s="129">
        <v>0.16705</v>
      </c>
      <c r="K57" s="131">
        <v>4.6715044873928351</v>
      </c>
    </row>
    <row r="58" spans="1:11" s="150" customFormat="1" ht="12.6" customHeight="1">
      <c r="A58" s="95" t="s">
        <v>19</v>
      </c>
      <c r="B58" s="129">
        <v>1.0908400820783299</v>
      </c>
      <c r="C58" s="129">
        <v>0</v>
      </c>
      <c r="D58" s="129">
        <v>2.12120806579312</v>
      </c>
      <c r="E58" s="129">
        <v>0</v>
      </c>
      <c r="F58" s="129">
        <v>0.23802004003506802</v>
      </c>
      <c r="G58" s="129">
        <v>0</v>
      </c>
      <c r="H58" s="129">
        <v>11.924649754640575</v>
      </c>
      <c r="I58" s="111" t="s">
        <v>46</v>
      </c>
      <c r="J58" s="129">
        <v>1.3344491284669509</v>
      </c>
      <c r="K58" s="131">
        <v>16.709167071014047</v>
      </c>
    </row>
    <row r="59" spans="1:11" s="150" customFormat="1" ht="12.6" customHeight="1">
      <c r="A59" s="95" t="s">
        <v>20</v>
      </c>
      <c r="B59" s="129">
        <v>7.8903330036500021</v>
      </c>
      <c r="C59" s="129">
        <v>1.7452800000000002</v>
      </c>
      <c r="D59" s="129">
        <v>17.04519522699022</v>
      </c>
      <c r="E59" s="129">
        <v>0</v>
      </c>
      <c r="F59" s="129">
        <v>12.066817112594299</v>
      </c>
      <c r="G59" s="129">
        <v>1.36535078558</v>
      </c>
      <c r="H59" s="129">
        <v>99.91823776609354</v>
      </c>
      <c r="I59" s="111" t="s">
        <v>46</v>
      </c>
      <c r="J59" s="129">
        <v>0.91539689225431009</v>
      </c>
      <c r="K59" s="131">
        <v>140.94661078716237</v>
      </c>
    </row>
    <row r="60" spans="1:11" s="150" customFormat="1" ht="12.6" customHeight="1">
      <c r="A60" s="95" t="s">
        <v>573</v>
      </c>
      <c r="B60" s="129">
        <v>3.124943093152631</v>
      </c>
      <c r="C60" s="129">
        <v>1.1023399999999999</v>
      </c>
      <c r="D60" s="129">
        <v>0</v>
      </c>
      <c r="E60" s="129">
        <v>1.0798897224168901E-4</v>
      </c>
      <c r="F60" s="129">
        <v>0</v>
      </c>
      <c r="G60" s="129">
        <v>0</v>
      </c>
      <c r="H60" s="129">
        <v>0.15370454507</v>
      </c>
      <c r="I60" s="111" t="s">
        <v>46</v>
      </c>
      <c r="J60" s="129">
        <v>0</v>
      </c>
      <c r="K60" s="131">
        <v>4.3810956271948731</v>
      </c>
    </row>
    <row r="61" spans="1:11" s="150" customFormat="1" ht="12.6" customHeight="1">
      <c r="A61" s="95" t="s">
        <v>21</v>
      </c>
      <c r="B61" s="129">
        <v>21.605400706889878</v>
      </c>
      <c r="C61" s="129">
        <v>19.779243584999996</v>
      </c>
      <c r="D61" s="129">
        <v>0.57589996846314639</v>
      </c>
      <c r="E61" s="129">
        <v>23.973018067357586</v>
      </c>
      <c r="F61" s="129">
        <v>4.4082197770420217</v>
      </c>
      <c r="G61" s="129">
        <v>0.53792294121750506</v>
      </c>
      <c r="H61" s="129">
        <v>154.38358192734421</v>
      </c>
      <c r="I61" s="111" t="s">
        <v>46</v>
      </c>
      <c r="J61" s="129">
        <v>31.469141232294078</v>
      </c>
      <c r="K61" s="131">
        <v>256.73242820560841</v>
      </c>
    </row>
    <row r="62" spans="1:11" s="150" customFormat="1" ht="12.6" customHeight="1">
      <c r="A62" s="95" t="s">
        <v>61</v>
      </c>
      <c r="B62" s="129">
        <v>2.8879118528301602</v>
      </c>
      <c r="C62" s="129">
        <v>0</v>
      </c>
      <c r="D62" s="129">
        <v>0</v>
      </c>
      <c r="E62" s="129">
        <v>0.68193762515173229</v>
      </c>
      <c r="F62" s="129">
        <v>0.23252318476582998</v>
      </c>
      <c r="G62" s="129">
        <v>0.12827075678950001</v>
      </c>
      <c r="H62" s="129">
        <v>0.353933952325026</v>
      </c>
      <c r="I62" s="111" t="s">
        <v>46</v>
      </c>
      <c r="J62" s="129">
        <v>1.5182310990000001</v>
      </c>
      <c r="K62" s="131">
        <v>5.8028084708622485</v>
      </c>
    </row>
    <row r="63" spans="1:11" s="150" customFormat="1" ht="12.6" customHeight="1">
      <c r="A63" s="95" t="s">
        <v>596</v>
      </c>
      <c r="B63" s="129">
        <v>58.6299382736523</v>
      </c>
      <c r="C63" s="129">
        <v>5.3904602373142048</v>
      </c>
      <c r="D63" s="129">
        <v>76.820701373210468</v>
      </c>
      <c r="E63" s="129">
        <v>6.5836995006169579</v>
      </c>
      <c r="F63" s="129">
        <v>69.647259558963668</v>
      </c>
      <c r="G63" s="129">
        <v>16.570797613605265</v>
      </c>
      <c r="H63" s="129">
        <v>475.37776953492545</v>
      </c>
      <c r="I63" s="111" t="s">
        <v>46</v>
      </c>
      <c r="J63" s="129">
        <v>27.415950270075278</v>
      </c>
      <c r="K63" s="131">
        <v>736.43657636236355</v>
      </c>
    </row>
    <row r="64" spans="1:11" s="150" customFormat="1" ht="12.6" customHeight="1">
      <c r="A64" s="130" t="s">
        <v>45</v>
      </c>
      <c r="B64" s="131">
        <v>84.417232073694819</v>
      </c>
      <c r="C64" s="131">
        <v>26.272043822314206</v>
      </c>
      <c r="D64" s="131">
        <v>77.396601341673616</v>
      </c>
      <c r="E64" s="131">
        <v>30.697082540280682</v>
      </c>
      <c r="F64" s="131">
        <v>74.288002520771514</v>
      </c>
      <c r="G64" s="131">
        <v>17.108720554822764</v>
      </c>
      <c r="H64" s="131">
        <v>630.26898995966462</v>
      </c>
      <c r="I64" s="147" t="s">
        <v>46</v>
      </c>
      <c r="J64" s="131">
        <v>58.885091502369349</v>
      </c>
      <c r="K64" s="131">
        <v>999.33376431559168</v>
      </c>
    </row>
    <row r="65" spans="1:11" s="150" customFormat="1" ht="12.6" customHeight="1">
      <c r="A65" s="166"/>
      <c r="B65" s="149"/>
      <c r="C65" s="149"/>
      <c r="D65" s="149"/>
      <c r="E65" s="149"/>
      <c r="F65" s="149"/>
      <c r="G65" s="149"/>
    </row>
    <row r="66" spans="1:11" ht="12.6" customHeight="1">
      <c r="A66" s="60" t="s">
        <v>570</v>
      </c>
    </row>
    <row r="67" spans="1:11" ht="12.6" customHeight="1">
      <c r="A67" s="128"/>
      <c r="B67" s="128" t="s">
        <v>25</v>
      </c>
      <c r="C67" s="128" t="s">
        <v>575</v>
      </c>
      <c r="D67" s="128" t="s">
        <v>576</v>
      </c>
      <c r="E67" s="128" t="s">
        <v>8</v>
      </c>
      <c r="F67" s="128" t="s">
        <v>577</v>
      </c>
      <c r="G67" s="128" t="s">
        <v>578</v>
      </c>
      <c r="H67" s="128" t="s">
        <v>26</v>
      </c>
      <c r="I67" s="128" t="s">
        <v>594</v>
      </c>
      <c r="J67" s="128" t="s">
        <v>97</v>
      </c>
      <c r="K67" s="128" t="s">
        <v>55</v>
      </c>
    </row>
    <row r="68" spans="1:11" ht="12.6" customHeight="1">
      <c r="A68" s="95" t="s">
        <v>11</v>
      </c>
      <c r="B68" s="129">
        <v>0</v>
      </c>
      <c r="C68" s="129">
        <v>0.21440000000000003</v>
      </c>
      <c r="D68" s="129">
        <v>21.443730704</v>
      </c>
      <c r="E68" s="129">
        <v>5.6906622152800006E-2</v>
      </c>
      <c r="F68" s="129">
        <v>0</v>
      </c>
      <c r="G68" s="129">
        <v>0</v>
      </c>
      <c r="H68" s="129">
        <v>29.801154115433597</v>
      </c>
      <c r="I68" s="111" t="s">
        <v>46</v>
      </c>
      <c r="J68" s="129">
        <v>0</v>
      </c>
      <c r="K68" s="131">
        <v>51.5161914415864</v>
      </c>
    </row>
    <row r="69" spans="1:11" ht="12.6" customHeight="1">
      <c r="A69" s="95" t="s">
        <v>12</v>
      </c>
      <c r="B69" s="129">
        <v>4.9706300300700006</v>
      </c>
      <c r="C69" s="129">
        <v>1.3886973505144999</v>
      </c>
      <c r="D69" s="129">
        <v>2.0011999999999999</v>
      </c>
      <c r="E69" s="129">
        <v>0.43383288821210925</v>
      </c>
      <c r="F69" s="129">
        <v>15.458449129189999</v>
      </c>
      <c r="G69" s="129">
        <v>0</v>
      </c>
      <c r="H69" s="129">
        <v>93.211438566838424</v>
      </c>
      <c r="I69" s="111" t="s">
        <v>46</v>
      </c>
      <c r="J69" s="129">
        <v>0</v>
      </c>
      <c r="K69" s="131">
        <v>117.46424796482503</v>
      </c>
    </row>
    <row r="70" spans="1:11" ht="12.6" customHeight="1">
      <c r="A70" s="95" t="s">
        <v>13</v>
      </c>
      <c r="B70" s="129">
        <v>32.024694304619125</v>
      </c>
      <c r="C70" s="129">
        <v>0</v>
      </c>
      <c r="D70" s="129">
        <v>2.3545393920793001</v>
      </c>
      <c r="E70" s="129">
        <v>1.5399082355673233</v>
      </c>
      <c r="F70" s="129">
        <v>2.7075291159999995</v>
      </c>
      <c r="G70" s="129">
        <v>1.82678930092783</v>
      </c>
      <c r="H70" s="129">
        <v>2.8775470795686613</v>
      </c>
      <c r="I70" s="111" t="s">
        <v>46</v>
      </c>
      <c r="J70" s="129">
        <v>3.1435727399999998</v>
      </c>
      <c r="K70" s="131">
        <v>46.47458016876223</v>
      </c>
    </row>
    <row r="71" spans="1:11" ht="12.6" customHeight="1">
      <c r="A71" s="95" t="s">
        <v>14</v>
      </c>
      <c r="B71" s="129">
        <v>0.10112</v>
      </c>
      <c r="C71" s="129">
        <v>2.0604</v>
      </c>
      <c r="D71" s="129">
        <v>3.9723253344250002</v>
      </c>
      <c r="E71" s="129">
        <v>0</v>
      </c>
      <c r="F71" s="129">
        <v>1.5260469594380797</v>
      </c>
      <c r="G71" s="129">
        <v>0.4748</v>
      </c>
      <c r="H71" s="129">
        <v>0.36048624269859497</v>
      </c>
      <c r="I71" s="111" t="s">
        <v>46</v>
      </c>
      <c r="J71" s="129">
        <v>4.1635583745</v>
      </c>
      <c r="K71" s="131">
        <v>12.658736911061675</v>
      </c>
    </row>
    <row r="72" spans="1:11" ht="12.6" customHeight="1">
      <c r="A72" s="95" t="s">
        <v>15</v>
      </c>
      <c r="B72" s="129">
        <v>0.14416810815676098</v>
      </c>
      <c r="C72" s="129">
        <v>0</v>
      </c>
      <c r="D72" s="129">
        <v>0</v>
      </c>
      <c r="E72" s="129">
        <v>0.24778582962706941</v>
      </c>
      <c r="F72" s="129">
        <v>0</v>
      </c>
      <c r="G72" s="129">
        <v>0</v>
      </c>
      <c r="H72" s="129">
        <v>24.839622112912433</v>
      </c>
      <c r="I72" s="111" t="s">
        <v>46</v>
      </c>
      <c r="J72" s="129">
        <v>2.4105362905082295</v>
      </c>
      <c r="K72" s="131">
        <v>27.642112341204491</v>
      </c>
    </row>
    <row r="73" spans="1:11" ht="12.6" customHeight="1">
      <c r="A73" s="95" t="s">
        <v>16</v>
      </c>
      <c r="B73" s="129">
        <v>7.8300225768205944</v>
      </c>
      <c r="C73" s="129">
        <v>0</v>
      </c>
      <c r="D73" s="129">
        <v>26.66292917600142</v>
      </c>
      <c r="E73" s="129">
        <v>1.4546885627416108</v>
      </c>
      <c r="F73" s="129">
        <v>27.648400165721323</v>
      </c>
      <c r="G73" s="129">
        <v>12.333777813753951</v>
      </c>
      <c r="H73" s="129">
        <v>55.039300217889959</v>
      </c>
      <c r="I73" s="111" t="s">
        <v>46</v>
      </c>
      <c r="J73" s="129">
        <v>13.842770792344146</v>
      </c>
      <c r="K73" s="131">
        <v>144.81188930527301</v>
      </c>
    </row>
    <row r="74" spans="1:11" ht="12.6" customHeight="1">
      <c r="A74" s="95" t="s">
        <v>18</v>
      </c>
      <c r="B74" s="129">
        <v>0.71764609999999995</v>
      </c>
      <c r="C74" s="129">
        <v>0</v>
      </c>
      <c r="D74" s="129">
        <v>0</v>
      </c>
      <c r="E74" s="129">
        <v>1.2909348031588335</v>
      </c>
      <c r="F74" s="129">
        <v>1.1615492810019996</v>
      </c>
      <c r="G74" s="129">
        <v>0</v>
      </c>
      <c r="H74" s="129">
        <v>156.85502952589596</v>
      </c>
      <c r="I74" s="111" t="s">
        <v>46</v>
      </c>
      <c r="J74" s="129">
        <v>0</v>
      </c>
      <c r="K74" s="131">
        <v>160.02515971005678</v>
      </c>
    </row>
    <row r="75" spans="1:11" ht="12.6" customHeight="1">
      <c r="A75" s="95" t="s">
        <v>580</v>
      </c>
      <c r="B75" s="129">
        <v>0</v>
      </c>
      <c r="C75" s="129">
        <v>0</v>
      </c>
      <c r="D75" s="129">
        <v>0.10356548478039999</v>
      </c>
      <c r="E75" s="129">
        <v>1.2558280251767986</v>
      </c>
      <c r="F75" s="129">
        <v>0</v>
      </c>
      <c r="G75" s="129">
        <v>0</v>
      </c>
      <c r="H75" s="129">
        <v>3.1399445198610003</v>
      </c>
      <c r="I75" s="111" t="s">
        <v>46</v>
      </c>
      <c r="J75" s="129">
        <v>0.17695</v>
      </c>
      <c r="K75" s="131">
        <v>4.676288029818199</v>
      </c>
    </row>
    <row r="76" spans="1:11" ht="12.6" customHeight="1">
      <c r="A76" s="95" t="s">
        <v>19</v>
      </c>
      <c r="B76" s="129">
        <v>1.12817172084382</v>
      </c>
      <c r="C76" s="129">
        <v>0</v>
      </c>
      <c r="D76" s="129">
        <v>2.13027583140176</v>
      </c>
      <c r="E76" s="129">
        <v>0</v>
      </c>
      <c r="F76" s="129">
        <v>0.25288577363223103</v>
      </c>
      <c r="G76" s="129">
        <v>0</v>
      </c>
      <c r="H76" s="129">
        <v>11.829016499787519</v>
      </c>
      <c r="I76" s="111" t="s">
        <v>46</v>
      </c>
      <c r="J76" s="129">
        <v>1.5057868679895101</v>
      </c>
      <c r="K76" s="131">
        <v>16.846136693654845</v>
      </c>
    </row>
    <row r="77" spans="1:11" ht="12.6" customHeight="1">
      <c r="A77" s="95" t="s">
        <v>20</v>
      </c>
      <c r="B77" s="129">
        <v>7.3106286882500013</v>
      </c>
      <c r="C77" s="129">
        <v>1.7452800000000002</v>
      </c>
      <c r="D77" s="129">
        <v>17.84226627071164</v>
      </c>
      <c r="E77" s="129">
        <v>0</v>
      </c>
      <c r="F77" s="129">
        <v>7.0007069809771991</v>
      </c>
      <c r="G77" s="129">
        <v>1.49559491897</v>
      </c>
      <c r="H77" s="129">
        <v>101.92834431692317</v>
      </c>
      <c r="I77" s="111" t="s">
        <v>46</v>
      </c>
      <c r="J77" s="129">
        <v>0.96491264069069393</v>
      </c>
      <c r="K77" s="131">
        <v>138.28773381652269</v>
      </c>
    </row>
    <row r="78" spans="1:11" ht="12.6" customHeight="1">
      <c r="A78" s="95" t="s">
        <v>573</v>
      </c>
      <c r="B78" s="129">
        <v>3.1363504551164634</v>
      </c>
      <c r="C78" s="129">
        <v>0.91578000000000004</v>
      </c>
      <c r="D78" s="129">
        <v>0</v>
      </c>
      <c r="E78" s="129">
        <v>1.5514785261862892E-2</v>
      </c>
      <c r="F78" s="129">
        <v>0</v>
      </c>
      <c r="G78" s="129">
        <v>0</v>
      </c>
      <c r="H78" s="129">
        <v>0.15752227195000001</v>
      </c>
      <c r="I78" s="111" t="s">
        <v>46</v>
      </c>
      <c r="J78" s="129">
        <v>0</v>
      </c>
      <c r="K78" s="131">
        <v>4.2251675123283263</v>
      </c>
    </row>
    <row r="79" spans="1:11" ht="12.6" customHeight="1">
      <c r="A79" s="95" t="s">
        <v>21</v>
      </c>
      <c r="B79" s="129">
        <v>20.987397383949791</v>
      </c>
      <c r="C79" s="129">
        <v>20.051963584999999</v>
      </c>
      <c r="D79" s="129">
        <v>0.64544896695316889</v>
      </c>
      <c r="E79" s="129">
        <v>24.311417634126663</v>
      </c>
      <c r="F79" s="129">
        <v>4.8231623634418925</v>
      </c>
      <c r="G79" s="129">
        <v>0.57396270672494099</v>
      </c>
      <c r="H79" s="129">
        <v>156.72202951839088</v>
      </c>
      <c r="I79" s="111" t="s">
        <v>46</v>
      </c>
      <c r="J79" s="129">
        <v>31.5840417182695</v>
      </c>
      <c r="K79" s="131">
        <v>259.699423876857</v>
      </c>
    </row>
    <row r="80" spans="1:11" ht="12.6" customHeight="1">
      <c r="A80" s="95" t="s">
        <v>61</v>
      </c>
      <c r="B80" s="129">
        <v>3.0816707643132699</v>
      </c>
      <c r="C80" s="129">
        <v>0</v>
      </c>
      <c r="D80" s="129">
        <v>0</v>
      </c>
      <c r="E80" s="129">
        <v>0.82234218773454282</v>
      </c>
      <c r="F80" s="129">
        <v>0.26201530696917996</v>
      </c>
      <c r="G80" s="129">
        <v>0.14957844317608998</v>
      </c>
      <c r="H80" s="129">
        <v>0.47470995094305135</v>
      </c>
      <c r="I80" s="111" t="s">
        <v>46</v>
      </c>
      <c r="J80" s="129">
        <v>1.5182310990000001</v>
      </c>
      <c r="K80" s="131">
        <v>6.3085477521361337</v>
      </c>
    </row>
    <row r="81" spans="1:17" ht="12.6" customHeight="1">
      <c r="A81" s="95" t="s">
        <v>596</v>
      </c>
      <c r="B81" s="129">
        <v>56.251802293073567</v>
      </c>
      <c r="C81" s="129">
        <v>5.4087773505145007</v>
      </c>
      <c r="D81" s="129">
        <v>76.510832193399537</v>
      </c>
      <c r="E81" s="129">
        <v>6.9614527284456846</v>
      </c>
      <c r="F81" s="129">
        <v>55.755567405960825</v>
      </c>
      <c r="G81" s="129">
        <v>16.280540476827873</v>
      </c>
      <c r="H81" s="129">
        <v>479.88188319780932</v>
      </c>
      <c r="I81" s="111" t="s">
        <v>46</v>
      </c>
      <c r="J81" s="129">
        <v>27.72631880503258</v>
      </c>
      <c r="K81" s="131">
        <v>724.77717445106396</v>
      </c>
    </row>
    <row r="82" spans="1:17" ht="12.6" customHeight="1">
      <c r="A82" s="130" t="s">
        <v>45</v>
      </c>
      <c r="B82" s="131">
        <v>81.432500132139822</v>
      </c>
      <c r="C82" s="131">
        <v>26.376520935514499</v>
      </c>
      <c r="D82" s="131">
        <v>77.156281160352691</v>
      </c>
      <c r="E82" s="131">
        <v>31.429159573759613</v>
      </c>
      <c r="F82" s="131">
        <v>60.84074507637191</v>
      </c>
      <c r="G82" s="131">
        <v>16.854503183552815</v>
      </c>
      <c r="H82" s="131">
        <v>637.23614493909315</v>
      </c>
      <c r="I82" s="132" t="s">
        <v>46</v>
      </c>
      <c r="J82" s="131">
        <v>59.31036052330208</v>
      </c>
      <c r="K82" s="131">
        <v>990.63621552408677</v>
      </c>
    </row>
    <row r="83" spans="1:17" s="150" customFormat="1" ht="12.6" customHeight="1">
      <c r="B83" s="149"/>
      <c r="C83" s="149"/>
      <c r="D83" s="149"/>
      <c r="E83" s="149"/>
      <c r="F83" s="149"/>
      <c r="G83" s="149"/>
      <c r="L83" s="22"/>
      <c r="M83" s="22"/>
      <c r="N83" s="22"/>
      <c r="O83" s="22"/>
      <c r="P83" s="22"/>
      <c r="Q83" s="22"/>
    </row>
    <row r="84" spans="1:17" ht="12.6" customHeight="1">
      <c r="A84" s="60" t="s">
        <v>415</v>
      </c>
    </row>
    <row r="85" spans="1:17" ht="12.6" customHeight="1">
      <c r="A85" s="128"/>
      <c r="B85" s="128" t="s">
        <v>25</v>
      </c>
      <c r="C85" s="128" t="s">
        <v>575</v>
      </c>
      <c r="D85" s="128" t="s">
        <v>576</v>
      </c>
      <c r="E85" s="128" t="s">
        <v>8</v>
      </c>
      <c r="F85" s="128" t="s">
        <v>577</v>
      </c>
      <c r="G85" s="128" t="s">
        <v>578</v>
      </c>
      <c r="H85" s="128" t="s">
        <v>26</v>
      </c>
      <c r="I85" s="128" t="s">
        <v>594</v>
      </c>
      <c r="J85" s="128" t="s">
        <v>97</v>
      </c>
      <c r="K85" s="128" t="s">
        <v>55</v>
      </c>
    </row>
    <row r="86" spans="1:17" ht="12.6" customHeight="1">
      <c r="A86" s="95" t="s">
        <v>11</v>
      </c>
      <c r="B86" s="129">
        <v>0</v>
      </c>
      <c r="C86" s="129">
        <v>0.21440000000000003</v>
      </c>
      <c r="D86" s="129">
        <v>21.5572277184</v>
      </c>
      <c r="E86" s="129">
        <v>5.8272759247849998E-2</v>
      </c>
      <c r="F86" s="129">
        <v>0</v>
      </c>
      <c r="G86" s="129">
        <v>0</v>
      </c>
      <c r="H86" s="129">
        <v>30.685145038833593</v>
      </c>
      <c r="I86" s="111" t="s">
        <v>46</v>
      </c>
      <c r="J86" s="129">
        <v>0</v>
      </c>
      <c r="K86" s="131">
        <v>52.51504551648145</v>
      </c>
    </row>
    <row r="87" spans="1:17" ht="12.6" customHeight="1">
      <c r="A87" s="95" t="s">
        <v>12</v>
      </c>
      <c r="B87" s="129">
        <v>5.2904230348017505</v>
      </c>
      <c r="C87" s="129">
        <v>1.3932200000000001</v>
      </c>
      <c r="D87" s="129">
        <v>2.0011999999999999</v>
      </c>
      <c r="E87" s="129">
        <v>0.2511286021963377</v>
      </c>
      <c r="F87" s="129">
        <v>16.377238530603449</v>
      </c>
      <c r="G87" s="129">
        <v>0</v>
      </c>
      <c r="H87" s="129">
        <v>96.963515881130306</v>
      </c>
      <c r="I87" s="111" t="s">
        <v>46</v>
      </c>
      <c r="J87" s="129">
        <v>0</v>
      </c>
      <c r="K87" s="131">
        <v>122.27672604873185</v>
      </c>
    </row>
    <row r="88" spans="1:17" ht="12.6" customHeight="1">
      <c r="A88" s="95" t="s">
        <v>13</v>
      </c>
      <c r="B88" s="129">
        <v>33.429170921227708</v>
      </c>
      <c r="C88" s="129">
        <v>0</v>
      </c>
      <c r="D88" s="129">
        <v>2.295118</v>
      </c>
      <c r="E88" s="129">
        <v>2.1989947650323929</v>
      </c>
      <c r="F88" s="129">
        <v>3.1698412451599998</v>
      </c>
      <c r="G88" s="129">
        <v>2.0061987512797299</v>
      </c>
      <c r="H88" s="129">
        <v>2.8756967100936217</v>
      </c>
      <c r="I88" s="111" t="s">
        <v>46</v>
      </c>
      <c r="J88" s="129">
        <v>3.1435727399999998</v>
      </c>
      <c r="K88" s="131">
        <v>49.11859313279345</v>
      </c>
    </row>
    <row r="89" spans="1:17" ht="12.6" customHeight="1">
      <c r="A89" s="95" t="s">
        <v>14</v>
      </c>
      <c r="B89" s="129">
        <v>0.10112</v>
      </c>
      <c r="C89" s="129">
        <v>2.0604</v>
      </c>
      <c r="D89" s="129">
        <v>6.3245253344249992</v>
      </c>
      <c r="E89" s="129">
        <v>0</v>
      </c>
      <c r="F89" s="129">
        <v>1.0793849709023999</v>
      </c>
      <c r="G89" s="129">
        <v>0.4748</v>
      </c>
      <c r="H89" s="129">
        <v>0.38525886255717501</v>
      </c>
      <c r="I89" s="111" t="s">
        <v>46</v>
      </c>
      <c r="J89" s="129">
        <v>4.1635583745</v>
      </c>
      <c r="K89" s="131">
        <v>14.589047542384574</v>
      </c>
    </row>
    <row r="90" spans="1:17" ht="12.6" customHeight="1">
      <c r="A90" s="95" t="s">
        <v>15</v>
      </c>
      <c r="B90" s="129">
        <v>0.16570930260062003</v>
      </c>
      <c r="C90" s="129">
        <v>0</v>
      </c>
      <c r="D90" s="129">
        <v>0</v>
      </c>
      <c r="E90" s="129">
        <v>0.26997156494052799</v>
      </c>
      <c r="F90" s="129">
        <v>0</v>
      </c>
      <c r="G90" s="129">
        <v>0</v>
      </c>
      <c r="H90" s="129">
        <v>21.716683803008127</v>
      </c>
      <c r="I90" s="111" t="s">
        <v>46</v>
      </c>
      <c r="J90" s="129">
        <v>2.4354587882503691</v>
      </c>
      <c r="K90" s="131">
        <v>24.587823458799644</v>
      </c>
    </row>
    <row r="91" spans="1:17" ht="12.6" customHeight="1">
      <c r="A91" s="95" t="s">
        <v>16</v>
      </c>
      <c r="B91" s="129">
        <v>8.1695003280389287</v>
      </c>
      <c r="C91" s="129">
        <v>0</v>
      </c>
      <c r="D91" s="129">
        <v>27.421245206869528</v>
      </c>
      <c r="E91" s="129">
        <v>1.570919118348282</v>
      </c>
      <c r="F91" s="129">
        <v>27.944418006712471</v>
      </c>
      <c r="G91" s="129">
        <v>13.040569670379709</v>
      </c>
      <c r="H91" s="129">
        <v>58.074063874783604</v>
      </c>
      <c r="I91" s="111" t="s">
        <v>46</v>
      </c>
      <c r="J91" s="129">
        <v>13.722606489689017</v>
      </c>
      <c r="K91" s="131">
        <v>149.94332269482155</v>
      </c>
    </row>
    <row r="92" spans="1:17" ht="12.6" customHeight="1">
      <c r="A92" s="95" t="s">
        <v>18</v>
      </c>
      <c r="B92" s="129">
        <v>0.773508627</v>
      </c>
      <c r="C92" s="129">
        <v>0</v>
      </c>
      <c r="D92" s="129">
        <v>0</v>
      </c>
      <c r="E92" s="129">
        <v>0.68375048801890981</v>
      </c>
      <c r="F92" s="129">
        <v>1.2681610119999998</v>
      </c>
      <c r="G92" s="129">
        <v>0</v>
      </c>
      <c r="H92" s="129">
        <v>158.32106521905953</v>
      </c>
      <c r="I92" s="111" t="s">
        <v>46</v>
      </c>
      <c r="J92" s="129">
        <v>0</v>
      </c>
      <c r="K92" s="131">
        <v>161.04648534607841</v>
      </c>
    </row>
    <row r="93" spans="1:17" ht="12.6" customHeight="1">
      <c r="A93" s="95" t="s">
        <v>580</v>
      </c>
      <c r="B93" s="129">
        <v>0</v>
      </c>
      <c r="C93" s="129">
        <v>0</v>
      </c>
      <c r="D93" s="129">
        <v>7.6014993159999988E-2</v>
      </c>
      <c r="E93" s="129">
        <v>1.4084465252438485</v>
      </c>
      <c r="F93" s="129">
        <v>0</v>
      </c>
      <c r="G93" s="129">
        <v>0</v>
      </c>
      <c r="H93" s="129">
        <v>3.1399445198610003</v>
      </c>
      <c r="I93" s="111" t="s">
        <v>46</v>
      </c>
      <c r="J93" s="129">
        <v>0.17695</v>
      </c>
      <c r="K93" s="131">
        <v>4.8013560382648484</v>
      </c>
    </row>
    <row r="94" spans="1:17" ht="12.6" customHeight="1">
      <c r="A94" s="95" t="s">
        <v>19</v>
      </c>
      <c r="B94" s="129">
        <v>1.1981609990408402</v>
      </c>
      <c r="C94" s="129">
        <v>0</v>
      </c>
      <c r="D94" s="129">
        <v>5.4898786095971408</v>
      </c>
      <c r="E94" s="129">
        <v>0</v>
      </c>
      <c r="F94" s="129">
        <v>0.27553699012140792</v>
      </c>
      <c r="G94" s="129">
        <v>0</v>
      </c>
      <c r="H94" s="129">
        <v>12.168137653315492</v>
      </c>
      <c r="I94" s="111" t="s">
        <v>46</v>
      </c>
      <c r="J94" s="129">
        <v>1.6465947054062684</v>
      </c>
      <c r="K94" s="131">
        <v>20.778308957481148</v>
      </c>
    </row>
    <row r="95" spans="1:17" ht="12.6" customHeight="1">
      <c r="A95" s="95" t="s">
        <v>20</v>
      </c>
      <c r="B95" s="129">
        <v>6.6041118331499202</v>
      </c>
      <c r="C95" s="129">
        <v>1.7452800000000002</v>
      </c>
      <c r="D95" s="129">
        <v>18.648949788790002</v>
      </c>
      <c r="E95" s="129">
        <v>0</v>
      </c>
      <c r="F95" s="129">
        <v>8.1902549161823011</v>
      </c>
      <c r="G95" s="129">
        <v>1.7701984640899997</v>
      </c>
      <c r="H95" s="129">
        <v>104.65239716620069</v>
      </c>
      <c r="I95" s="111" t="s">
        <v>46</v>
      </c>
      <c r="J95" s="129">
        <v>0.735810005525938</v>
      </c>
      <c r="K95" s="131">
        <v>142.34700217393885</v>
      </c>
    </row>
    <row r="96" spans="1:17" ht="12.6" customHeight="1">
      <c r="A96" s="95" t="s">
        <v>573</v>
      </c>
      <c r="B96" s="129">
        <v>2.7129979651278644</v>
      </c>
      <c r="C96" s="129">
        <v>0.91578000000000004</v>
      </c>
      <c r="D96" s="129">
        <v>0</v>
      </c>
      <c r="E96" s="129">
        <v>2.3018171244626153E-2</v>
      </c>
      <c r="F96" s="129">
        <v>0</v>
      </c>
      <c r="G96" s="129">
        <v>0</v>
      </c>
      <c r="H96" s="129">
        <v>0.16089622639000001</v>
      </c>
      <c r="I96" s="111" t="s">
        <v>46</v>
      </c>
      <c r="J96" s="129">
        <v>0</v>
      </c>
      <c r="K96" s="131">
        <v>3.8126923627624905</v>
      </c>
    </row>
    <row r="97" spans="1:11" ht="12.6" customHeight="1">
      <c r="A97" s="95" t="s">
        <v>21</v>
      </c>
      <c r="B97" s="129">
        <v>20.646385013949089</v>
      </c>
      <c r="C97" s="129">
        <v>20.978023584999999</v>
      </c>
      <c r="D97" s="129">
        <v>0.72594766693047408</v>
      </c>
      <c r="E97" s="129">
        <v>25.243475177746081</v>
      </c>
      <c r="F97" s="129">
        <v>4.903199928750837</v>
      </c>
      <c r="G97" s="129">
        <v>0.61677407492770997</v>
      </c>
      <c r="H97" s="129">
        <v>150.72987210173872</v>
      </c>
      <c r="I97" s="111" t="s">
        <v>46</v>
      </c>
      <c r="J97" s="129">
        <v>32.123867605405913</v>
      </c>
      <c r="K97" s="131">
        <v>255.96754515444883</v>
      </c>
    </row>
    <row r="98" spans="1:11" ht="12.6" customHeight="1">
      <c r="A98" s="95" t="s">
        <v>61</v>
      </c>
      <c r="B98" s="129">
        <v>3.4284101459772054</v>
      </c>
      <c r="C98" s="129">
        <v>0</v>
      </c>
      <c r="D98" s="129">
        <v>0</v>
      </c>
      <c r="E98" s="129">
        <v>0.82357588099878731</v>
      </c>
      <c r="F98" s="129">
        <v>0.36660228881487505</v>
      </c>
      <c r="G98" s="129">
        <v>0.17505573323841003</v>
      </c>
      <c r="H98" s="129">
        <v>0.49221045893039539</v>
      </c>
      <c r="I98" s="111" t="s">
        <v>46</v>
      </c>
      <c r="J98" s="129">
        <v>1.5287194869999998</v>
      </c>
      <c r="K98" s="131">
        <v>6.814573994959674</v>
      </c>
    </row>
    <row r="99" spans="1:11" ht="12.6" customHeight="1">
      <c r="A99" s="95" t="s">
        <v>596</v>
      </c>
      <c r="B99" s="129">
        <v>58.033243619283468</v>
      </c>
      <c r="C99" s="129">
        <v>5.4133000000000004</v>
      </c>
      <c r="D99" s="129">
        <v>83.814159651241667</v>
      </c>
      <c r="E99" s="129">
        <v>7.1237746254164742</v>
      </c>
      <c r="F99" s="129">
        <v>58.304835671682028</v>
      </c>
      <c r="G99" s="129">
        <v>17.466822618987848</v>
      </c>
      <c r="H99" s="129">
        <v>488.98190872884311</v>
      </c>
      <c r="I99" s="111" t="s">
        <v>46</v>
      </c>
      <c r="J99" s="129">
        <v>27.553270590371593</v>
      </c>
      <c r="K99" s="131">
        <v>746.6913155058262</v>
      </c>
    </row>
    <row r="100" spans="1:11" ht="12.6" customHeight="1">
      <c r="A100" s="130" t="s">
        <v>45</v>
      </c>
      <c r="B100" s="131">
        <v>82.51949817091392</v>
      </c>
      <c r="C100" s="131">
        <v>27.307103585</v>
      </c>
      <c r="D100" s="131">
        <v>84.540107318172147</v>
      </c>
      <c r="E100" s="131">
        <v>32.531553053017639</v>
      </c>
      <c r="F100" s="131">
        <v>63.57463788924774</v>
      </c>
      <c r="G100" s="131">
        <v>18.08359669391556</v>
      </c>
      <c r="H100" s="131">
        <v>640.36488751590218</v>
      </c>
      <c r="I100" s="132" t="s">
        <v>46</v>
      </c>
      <c r="J100" s="131">
        <v>59.677138195777509</v>
      </c>
      <c r="K100" s="131">
        <v>1008.5985224219468</v>
      </c>
    </row>
    <row r="102" spans="1:11" ht="12.6" customHeight="1">
      <c r="A102" s="10" t="s">
        <v>842</v>
      </c>
    </row>
    <row r="103" spans="1:11" ht="12.6" customHeight="1">
      <c r="A103" s="94" t="s">
        <v>851</v>
      </c>
    </row>
  </sheetData>
  <phoneticPr fontId="0" type="noConversion"/>
  <pageMargins left="0.75" right="0.75" top="1" bottom="1" header="0.5" footer="0.5"/>
  <pageSetup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Q58"/>
  <sheetViews>
    <sheetView topLeftCell="A17" zoomScaleNormal="100" workbookViewId="0">
      <selection activeCell="J26" sqref="A26:J36"/>
    </sheetView>
  </sheetViews>
  <sheetFormatPr defaultColWidth="8.85546875" defaultRowHeight="12.6" customHeight="1"/>
  <cols>
    <col min="1" max="1" width="7" style="9" customWidth="1"/>
    <col min="2" max="2" width="7.140625" style="9" customWidth="1"/>
    <col min="3" max="5" width="7.140625" style="150" customWidth="1"/>
    <col min="6" max="6" width="1.140625" style="9" customWidth="1"/>
    <col min="7" max="10" width="7.140625" style="9" customWidth="1"/>
    <col min="11" max="11" width="2.140625" style="9" customWidth="1"/>
    <col min="12" max="17" width="7.7109375" style="9" customWidth="1"/>
    <col min="18" max="16384" width="8.85546875" style="9"/>
  </cols>
  <sheetData>
    <row r="5" spans="1:14" ht="12.6" customHeight="1">
      <c r="A5" s="60"/>
    </row>
    <row r="6" spans="1:14" ht="12.6" customHeight="1">
      <c r="A6" s="60"/>
    </row>
    <row r="7" spans="1:14" ht="12" customHeight="1">
      <c r="A7" s="62"/>
    </row>
    <row r="8" spans="1:14" ht="12.6" customHeight="1">
      <c r="A8" s="77" t="s">
        <v>50</v>
      </c>
    </row>
    <row r="10" spans="1:14" ht="12.6" customHeight="1">
      <c r="A10" s="60" t="s">
        <v>789</v>
      </c>
    </row>
    <row r="11" spans="1:14" ht="12.6" customHeight="1">
      <c r="A11" s="63" t="s">
        <v>51</v>
      </c>
      <c r="I11" s="42"/>
    </row>
    <row r="12" spans="1:14" ht="12.6" customHeight="1">
      <c r="A12" s="43"/>
      <c r="B12" s="14" t="s">
        <v>574</v>
      </c>
      <c r="C12" s="154" t="s">
        <v>866</v>
      </c>
      <c r="D12" s="154" t="s">
        <v>927</v>
      </c>
      <c r="E12" s="154" t="s">
        <v>982</v>
      </c>
      <c r="F12" s="45"/>
      <c r="G12" s="14" t="s">
        <v>412</v>
      </c>
      <c r="H12" s="14" t="s">
        <v>413</v>
      </c>
      <c r="I12" s="14" t="s">
        <v>414</v>
      </c>
      <c r="J12" s="14" t="s">
        <v>415</v>
      </c>
      <c r="K12" s="45"/>
      <c r="L12" s="44">
        <v>2018</v>
      </c>
      <c r="M12" s="44">
        <v>2017</v>
      </c>
      <c r="N12" s="14">
        <v>2016</v>
      </c>
    </row>
    <row r="13" spans="1:14" ht="12.6" customHeight="1">
      <c r="A13" s="16" t="s">
        <v>27</v>
      </c>
      <c r="B13" s="120">
        <v>0.52049999999999996</v>
      </c>
      <c r="C13" s="120">
        <v>0.51749999999999996</v>
      </c>
      <c r="D13" s="120">
        <v>0.51239999999999997</v>
      </c>
      <c r="E13" s="120">
        <v>0.50949999999999995</v>
      </c>
      <c r="F13" s="45"/>
      <c r="G13" s="120">
        <v>0.50819999999999999</v>
      </c>
      <c r="H13" s="120">
        <v>0.51839999999999997</v>
      </c>
      <c r="I13" s="120">
        <v>0.52510000000000001</v>
      </c>
      <c r="J13" s="120">
        <v>0.51649999999999996</v>
      </c>
      <c r="K13" s="45"/>
      <c r="L13" s="46">
        <v>0.50032500000000002</v>
      </c>
      <c r="M13" s="46">
        <v>0.48449999999999999</v>
      </c>
      <c r="N13" s="46">
        <v>0.4803</v>
      </c>
    </row>
    <row r="14" spans="1:14" ht="12.6" customHeight="1">
      <c r="A14" s="16" t="s">
        <v>28</v>
      </c>
      <c r="B14" s="120">
        <v>0.32740000000000002</v>
      </c>
      <c r="C14" s="120">
        <v>0.32669999999999999</v>
      </c>
      <c r="D14" s="120">
        <v>0.33079999999999998</v>
      </c>
      <c r="E14" s="120">
        <v>0.33500000000000002</v>
      </c>
      <c r="F14" s="47"/>
      <c r="G14" s="120">
        <v>0.31759999999999999</v>
      </c>
      <c r="H14" s="120">
        <v>0.31169999999999998</v>
      </c>
      <c r="I14" s="120">
        <v>0.31590000000000001</v>
      </c>
      <c r="J14" s="120">
        <v>0.31990000000000002</v>
      </c>
      <c r="K14" s="47"/>
      <c r="L14" s="46">
        <v>0.30887500000000001</v>
      </c>
      <c r="M14" s="46">
        <v>0.30180000000000001</v>
      </c>
      <c r="N14" s="46">
        <v>0.29070000000000001</v>
      </c>
    </row>
    <row r="15" spans="1:14" ht="12.6" customHeight="1">
      <c r="A15" s="16" t="s">
        <v>29</v>
      </c>
      <c r="B15" s="120">
        <v>8.1199999999999994E-2</v>
      </c>
      <c r="C15" s="120">
        <v>8.5000000000000006E-2</v>
      </c>
      <c r="D15" s="120">
        <v>8.5800000000000001E-2</v>
      </c>
      <c r="E15" s="120">
        <v>8.2500000000000004E-2</v>
      </c>
      <c r="F15" s="47"/>
      <c r="G15" s="120">
        <v>9.9500000000000005E-2</v>
      </c>
      <c r="H15" s="120">
        <v>9.4500000000000001E-2</v>
      </c>
      <c r="I15" s="120">
        <v>8.5699999999999998E-2</v>
      </c>
      <c r="J15" s="120">
        <v>9.01E-2</v>
      </c>
      <c r="K15" s="47"/>
      <c r="L15" s="46">
        <v>0.11227499999999999</v>
      </c>
      <c r="M15" s="46">
        <v>0.12970000000000001</v>
      </c>
      <c r="N15" s="46">
        <v>0.13070000000000001</v>
      </c>
    </row>
    <row r="16" spans="1:14" ht="12.6" customHeight="1">
      <c r="A16" s="16" t="s">
        <v>30</v>
      </c>
      <c r="B16" s="120">
        <v>3.4500000000000003E-2</v>
      </c>
      <c r="C16" s="120">
        <v>3.4000000000000002E-2</v>
      </c>
      <c r="D16" s="120">
        <v>3.3399999999999999E-2</v>
      </c>
      <c r="E16" s="120">
        <v>3.49E-2</v>
      </c>
      <c r="F16" s="47"/>
      <c r="G16" s="120">
        <v>3.0700000000000002E-2</v>
      </c>
      <c r="H16" s="120">
        <v>3.6700000000000003E-2</v>
      </c>
      <c r="I16" s="120">
        <v>3.5900000000000001E-2</v>
      </c>
      <c r="J16" s="120">
        <v>3.5999999999999997E-2</v>
      </c>
      <c r="K16" s="47"/>
      <c r="L16" s="46">
        <v>3.1099999999999999E-2</v>
      </c>
      <c r="M16" s="46">
        <v>3.61E-2</v>
      </c>
      <c r="N16" s="46">
        <v>4.2200000000000001E-2</v>
      </c>
    </row>
    <row r="17" spans="1:14" ht="12.6" customHeight="1">
      <c r="A17" s="16" t="s">
        <v>31</v>
      </c>
      <c r="B17" s="120">
        <v>1.54E-2</v>
      </c>
      <c r="C17" s="120">
        <v>1.4999999999999999E-2</v>
      </c>
      <c r="D17" s="120">
        <v>1.61E-2</v>
      </c>
      <c r="E17" s="120">
        <v>1.6199999999999999E-2</v>
      </c>
      <c r="F17" s="47"/>
      <c r="G17" s="120">
        <v>2.01E-2</v>
      </c>
      <c r="H17" s="120">
        <v>1.6199999999999999E-2</v>
      </c>
      <c r="I17" s="120">
        <v>1.5599999999999999E-2</v>
      </c>
      <c r="J17" s="120">
        <v>1.5299999999999999E-2</v>
      </c>
      <c r="K17" s="47"/>
      <c r="L17" s="46">
        <v>2.1900000000000003E-2</v>
      </c>
      <c r="M17" s="46">
        <v>1.7000000000000001E-2</v>
      </c>
      <c r="N17" s="46">
        <v>1.89E-2</v>
      </c>
    </row>
    <row r="18" spans="1:14" ht="12.6" customHeight="1">
      <c r="A18" s="16" t="s">
        <v>32</v>
      </c>
      <c r="B18" s="120">
        <v>1.0699999999999999E-2</v>
      </c>
      <c r="C18" s="120">
        <v>1.1599999999999999E-2</v>
      </c>
      <c r="D18" s="120">
        <v>1.0500000000000001E-2</v>
      </c>
      <c r="E18" s="120">
        <v>1.0800000000000001E-2</v>
      </c>
      <c r="F18" s="47"/>
      <c r="G18" s="120">
        <v>1.2800000000000001E-2</v>
      </c>
      <c r="H18" s="120">
        <v>1.1900000000000001E-2</v>
      </c>
      <c r="I18" s="120">
        <v>1.1299999999999999E-2</v>
      </c>
      <c r="J18" s="120">
        <v>1.09E-2</v>
      </c>
      <c r="K18" s="47"/>
      <c r="L18" s="46">
        <v>1.2500000000000001E-2</v>
      </c>
      <c r="M18" s="46">
        <v>1.55E-2</v>
      </c>
      <c r="N18" s="46">
        <v>1.18E-2</v>
      </c>
    </row>
    <row r="19" spans="1:14" ht="12.6" customHeight="1">
      <c r="A19" s="16" t="s">
        <v>33</v>
      </c>
      <c r="B19" s="120">
        <v>5.7000000000000002E-3</v>
      </c>
      <c r="C19" s="120">
        <v>5.7000000000000002E-3</v>
      </c>
      <c r="D19" s="120">
        <v>6.4999999999999997E-3</v>
      </c>
      <c r="E19" s="120">
        <v>6.7000000000000002E-3</v>
      </c>
      <c r="F19" s="47"/>
      <c r="G19" s="120">
        <v>6.1000000000000004E-3</v>
      </c>
      <c r="H19" s="120">
        <v>6.0000000000000001E-3</v>
      </c>
      <c r="I19" s="120">
        <v>5.8999999999999999E-3</v>
      </c>
      <c r="J19" s="120">
        <v>6.4000000000000003E-3</v>
      </c>
      <c r="K19" s="47"/>
      <c r="L19" s="46">
        <v>7.45E-3</v>
      </c>
      <c r="M19" s="46">
        <v>9.5999999999999992E-3</v>
      </c>
      <c r="N19" s="46">
        <v>1.6799999999999999E-2</v>
      </c>
    </row>
    <row r="20" spans="1:14" ht="12.6" customHeight="1">
      <c r="A20" s="16" t="s">
        <v>34</v>
      </c>
      <c r="B20" s="120">
        <v>2.5999999999999999E-3</v>
      </c>
      <c r="C20" s="120">
        <v>2.5999999999999999E-3</v>
      </c>
      <c r="D20" s="120">
        <v>2.5999999999999999E-3</v>
      </c>
      <c r="E20" s="120">
        <v>2.5000000000000001E-3</v>
      </c>
      <c r="F20" s="47"/>
      <c r="G20" s="120">
        <v>2.5000000000000001E-3</v>
      </c>
      <c r="H20" s="120">
        <v>2.5000000000000001E-3</v>
      </c>
      <c r="I20" s="120">
        <v>2.5999999999999999E-3</v>
      </c>
      <c r="J20" s="120">
        <v>2.5999999999999999E-3</v>
      </c>
      <c r="K20" s="47"/>
      <c r="L20" s="46">
        <v>3.0999999999999999E-3</v>
      </c>
      <c r="M20" s="46">
        <v>3.3E-3</v>
      </c>
      <c r="N20" s="46">
        <v>5.1999999999999998E-3</v>
      </c>
    </row>
    <row r="21" spans="1:14" ht="12.6" customHeight="1">
      <c r="A21" s="16" t="s">
        <v>35</v>
      </c>
      <c r="B21" s="120">
        <v>2E-3</v>
      </c>
      <c r="C21" s="120">
        <v>2E-3</v>
      </c>
      <c r="D21" s="120">
        <v>2E-3</v>
      </c>
      <c r="E21" s="120">
        <v>1.8E-3</v>
      </c>
      <c r="F21" s="47"/>
      <c r="G21" s="120">
        <v>2.3999999999999998E-3</v>
      </c>
      <c r="H21" s="120">
        <v>2.2000000000000001E-3</v>
      </c>
      <c r="I21" s="120">
        <v>2.0999999999999999E-3</v>
      </c>
      <c r="J21" s="120">
        <v>2.2000000000000001E-3</v>
      </c>
      <c r="K21" s="47"/>
      <c r="L21" s="46">
        <v>2.4749999999999998E-3</v>
      </c>
      <c r="M21" s="46">
        <v>2.5000000000000001E-3</v>
      </c>
      <c r="N21" s="46">
        <v>3.3999999999999998E-3</v>
      </c>
    </row>
    <row r="22" spans="1:14" ht="12.6" customHeight="1">
      <c r="A22" s="79" t="s">
        <v>23</v>
      </c>
      <c r="B22" s="121">
        <v>1</v>
      </c>
      <c r="C22" s="121">
        <v>1</v>
      </c>
      <c r="D22" s="121">
        <v>1</v>
      </c>
      <c r="E22" s="121">
        <v>1</v>
      </c>
      <c r="F22" s="47"/>
      <c r="G22" s="121">
        <v>1</v>
      </c>
      <c r="H22" s="121">
        <v>1</v>
      </c>
      <c r="I22" s="121">
        <v>1</v>
      </c>
      <c r="J22" s="121">
        <v>1</v>
      </c>
      <c r="K22" s="47"/>
      <c r="L22" s="85">
        <f>AVERAGE(G22:J22)</f>
        <v>1</v>
      </c>
      <c r="M22" s="85">
        <v>1</v>
      </c>
      <c r="N22" s="85">
        <v>1.0000000000000002</v>
      </c>
    </row>
    <row r="23" spans="1:14" ht="12.6" customHeight="1">
      <c r="I23" s="48"/>
    </row>
    <row r="24" spans="1:14" ht="12.6" customHeight="1">
      <c r="A24" s="61" t="s">
        <v>790</v>
      </c>
    </row>
    <row r="25" spans="1:14" ht="12.6" customHeight="1">
      <c r="A25" s="63" t="s">
        <v>51</v>
      </c>
      <c r="I25" s="42"/>
    </row>
    <row r="26" spans="1:14" ht="12.6" customHeight="1">
      <c r="A26" s="43"/>
      <c r="B26" s="154" t="s">
        <v>574</v>
      </c>
      <c r="C26" s="154" t="s">
        <v>866</v>
      </c>
      <c r="D26" s="154" t="s">
        <v>927</v>
      </c>
      <c r="E26" s="154" t="s">
        <v>982</v>
      </c>
      <c r="F26" s="49"/>
      <c r="G26" s="154" t="s">
        <v>412</v>
      </c>
      <c r="H26" s="154" t="s">
        <v>413</v>
      </c>
      <c r="I26" s="154" t="s">
        <v>414</v>
      </c>
      <c r="J26" s="154" t="s">
        <v>415</v>
      </c>
      <c r="K26" s="49"/>
      <c r="L26" s="44">
        <v>2018</v>
      </c>
      <c r="M26" s="44">
        <v>2017</v>
      </c>
      <c r="N26" s="14">
        <v>2016</v>
      </c>
    </row>
    <row r="27" spans="1:14" ht="12.6" customHeight="1">
      <c r="A27" s="16" t="s">
        <v>27</v>
      </c>
      <c r="B27" s="46">
        <v>0.39429999999999998</v>
      </c>
      <c r="C27" s="163">
        <v>0.42799999999999999</v>
      </c>
      <c r="D27" s="163">
        <v>0.42870000000000003</v>
      </c>
      <c r="E27" s="163">
        <v>0.42670000000000002</v>
      </c>
      <c r="F27" s="49"/>
      <c r="G27" s="46">
        <v>0.39429999999999998</v>
      </c>
      <c r="H27" s="46">
        <v>0.40439999999999998</v>
      </c>
      <c r="I27" s="46">
        <v>0.4093</v>
      </c>
      <c r="J27" s="46">
        <v>0.42459999999999998</v>
      </c>
      <c r="K27" s="49"/>
      <c r="L27" s="46">
        <v>0.33957500000000002</v>
      </c>
      <c r="M27" s="46">
        <v>0.3039</v>
      </c>
      <c r="N27" s="46">
        <v>0.2792</v>
      </c>
    </row>
    <row r="28" spans="1:14" ht="12.6" customHeight="1">
      <c r="A28" s="16" t="s">
        <v>28</v>
      </c>
      <c r="B28" s="46">
        <v>5.3100000000000001E-2</v>
      </c>
      <c r="C28" s="163">
        <v>5.8599999999999999E-2</v>
      </c>
      <c r="D28" s="163">
        <v>5.9400000000000001E-2</v>
      </c>
      <c r="E28" s="163">
        <v>6.0100000000000001E-2</v>
      </c>
      <c r="F28" s="49"/>
      <c r="G28" s="46">
        <v>5.3100000000000001E-2</v>
      </c>
      <c r="H28" s="46">
        <v>5.3400000000000003E-2</v>
      </c>
      <c r="I28" s="46">
        <v>5.3199999999999997E-2</v>
      </c>
      <c r="J28" s="46">
        <v>5.4300000000000001E-2</v>
      </c>
      <c r="K28" s="49"/>
      <c r="L28" s="46">
        <v>4.9049999999999996E-2</v>
      </c>
      <c r="M28" s="46">
        <v>5.04E-2</v>
      </c>
      <c r="N28" s="46">
        <v>5.4399999999999997E-2</v>
      </c>
    </row>
    <row r="29" spans="1:14" ht="12.6" customHeight="1">
      <c r="A29" s="16" t="s">
        <v>29</v>
      </c>
      <c r="B29" s="46">
        <v>5.4199999999999998E-2</v>
      </c>
      <c r="C29" s="163">
        <v>5.3400000000000003E-2</v>
      </c>
      <c r="D29" s="163">
        <v>5.3199999999999997E-2</v>
      </c>
      <c r="E29" s="163">
        <v>5.2400000000000002E-2</v>
      </c>
      <c r="F29" s="49"/>
      <c r="G29" s="46">
        <v>5.4199999999999998E-2</v>
      </c>
      <c r="H29" s="46">
        <v>5.3900000000000003E-2</v>
      </c>
      <c r="I29" s="46">
        <v>5.3499999999999999E-2</v>
      </c>
      <c r="J29" s="46">
        <v>5.2699999999999997E-2</v>
      </c>
      <c r="K29" s="49"/>
      <c r="L29" s="46">
        <v>5.6050000000000003E-2</v>
      </c>
      <c r="M29" s="46">
        <v>5.57E-2</v>
      </c>
      <c r="N29" s="46">
        <v>6.1100000000000002E-2</v>
      </c>
    </row>
    <row r="30" spans="1:14" ht="12.6" customHeight="1">
      <c r="A30" s="16" t="s">
        <v>30</v>
      </c>
      <c r="B30" s="46">
        <v>6.6100000000000006E-2</v>
      </c>
      <c r="C30" s="163">
        <v>6.6000000000000003E-2</v>
      </c>
      <c r="D30" s="163">
        <v>6.3399999999999998E-2</v>
      </c>
      <c r="E30" s="163">
        <v>6.3E-2</v>
      </c>
      <c r="F30" s="49"/>
      <c r="G30" s="46">
        <v>6.6100000000000006E-2</v>
      </c>
      <c r="H30" s="46">
        <v>6.5600000000000006E-2</v>
      </c>
      <c r="I30" s="46">
        <v>6.5600000000000006E-2</v>
      </c>
      <c r="J30" s="46">
        <v>6.7199999999999996E-2</v>
      </c>
      <c r="K30" s="49"/>
      <c r="L30" s="46">
        <v>7.6724999999999988E-2</v>
      </c>
      <c r="M30" s="46">
        <v>8.2000000000000003E-2</v>
      </c>
      <c r="N30" s="46">
        <v>8.6199999999999999E-2</v>
      </c>
    </row>
    <row r="31" spans="1:14" ht="12.6" customHeight="1">
      <c r="A31" s="16" t="s">
        <v>31</v>
      </c>
      <c r="B31" s="46">
        <v>4.19E-2</v>
      </c>
      <c r="C31" s="163">
        <v>3.4700000000000002E-2</v>
      </c>
      <c r="D31" s="163">
        <v>3.6700000000000003E-2</v>
      </c>
      <c r="E31" s="163">
        <v>3.6799999999999999E-2</v>
      </c>
      <c r="F31" s="49"/>
      <c r="G31" s="46">
        <v>4.19E-2</v>
      </c>
      <c r="H31" s="46">
        <v>3.9600000000000003E-2</v>
      </c>
      <c r="I31" s="46">
        <v>3.8100000000000002E-2</v>
      </c>
      <c r="J31" s="46">
        <v>3.73E-2</v>
      </c>
      <c r="K31" s="49"/>
      <c r="L31" s="46">
        <v>5.1575000000000003E-2</v>
      </c>
      <c r="M31" s="46">
        <v>6.3E-2</v>
      </c>
      <c r="N31" s="46">
        <v>6.4600000000000005E-2</v>
      </c>
    </row>
    <row r="32" spans="1:14" ht="12.6" customHeight="1">
      <c r="A32" s="16" t="s">
        <v>32</v>
      </c>
      <c r="B32" s="46">
        <v>4.3700000000000003E-2</v>
      </c>
      <c r="C32" s="163">
        <v>4.5400000000000003E-2</v>
      </c>
      <c r="D32" s="163">
        <v>4.6100000000000002E-2</v>
      </c>
      <c r="E32" s="163">
        <v>4.48E-2</v>
      </c>
      <c r="F32" s="49"/>
      <c r="G32" s="46">
        <v>4.3700000000000003E-2</v>
      </c>
      <c r="H32" s="46">
        <v>4.3799999999999999E-2</v>
      </c>
      <c r="I32" s="46">
        <v>4.4900000000000002E-2</v>
      </c>
      <c r="J32" s="46">
        <v>4.3499999999999997E-2</v>
      </c>
      <c r="K32" s="49"/>
      <c r="L32" s="46">
        <v>5.0275E-2</v>
      </c>
      <c r="M32" s="46">
        <v>5.5199999999999999E-2</v>
      </c>
      <c r="N32" s="46">
        <v>5.8200000000000002E-2</v>
      </c>
    </row>
    <row r="33" spans="1:17" ht="12.6" customHeight="1">
      <c r="A33" s="16" t="s">
        <v>33</v>
      </c>
      <c r="B33" s="46">
        <v>0.17100000000000001</v>
      </c>
      <c r="C33" s="163">
        <v>0.15670000000000001</v>
      </c>
      <c r="D33" s="163">
        <v>0.15559999999999999</v>
      </c>
      <c r="E33" s="163">
        <v>0.1573</v>
      </c>
      <c r="F33" s="49"/>
      <c r="G33" s="46">
        <v>0.17100000000000001</v>
      </c>
      <c r="H33" s="46">
        <v>0.1663</v>
      </c>
      <c r="I33" s="46">
        <v>0.1636</v>
      </c>
      <c r="J33" s="46">
        <v>0.15740000000000001</v>
      </c>
      <c r="K33" s="49"/>
      <c r="L33" s="46">
        <v>0.19617500000000002</v>
      </c>
      <c r="M33" s="46">
        <v>0.2051</v>
      </c>
      <c r="N33" s="46">
        <v>0.2034</v>
      </c>
    </row>
    <row r="34" spans="1:17" ht="12.6" customHeight="1">
      <c r="A34" s="16" t="s">
        <v>34</v>
      </c>
      <c r="B34" s="46">
        <v>0.1111</v>
      </c>
      <c r="C34" s="163">
        <v>9.9900000000000003E-2</v>
      </c>
      <c r="D34" s="163">
        <v>9.9900000000000003E-2</v>
      </c>
      <c r="E34" s="163">
        <v>0.1012</v>
      </c>
      <c r="F34" s="49"/>
      <c r="G34" s="46">
        <v>0.1111</v>
      </c>
      <c r="H34" s="46">
        <v>0.1099</v>
      </c>
      <c r="I34" s="46">
        <v>0.10970000000000001</v>
      </c>
      <c r="J34" s="46">
        <v>0.1016</v>
      </c>
      <c r="K34" s="49"/>
      <c r="L34" s="46">
        <v>0.11674999999999999</v>
      </c>
      <c r="M34" s="46">
        <v>0.11940000000000001</v>
      </c>
      <c r="N34" s="46">
        <v>0.11849999999999999</v>
      </c>
    </row>
    <row r="35" spans="1:17" ht="12.6" customHeight="1">
      <c r="A35" s="16" t="s">
        <v>35</v>
      </c>
      <c r="B35" s="46">
        <v>6.4500000000000002E-2</v>
      </c>
      <c r="C35" s="163">
        <v>5.7299999999999997E-2</v>
      </c>
      <c r="D35" s="163">
        <v>5.7000000000000002E-2</v>
      </c>
      <c r="E35" s="163">
        <v>5.7700000000000001E-2</v>
      </c>
      <c r="F35" s="49"/>
      <c r="G35" s="46">
        <v>6.4500000000000002E-2</v>
      </c>
      <c r="H35" s="46">
        <v>6.3200000000000006E-2</v>
      </c>
      <c r="I35" s="46">
        <v>6.2100000000000002E-2</v>
      </c>
      <c r="J35" s="46">
        <v>6.13E-2</v>
      </c>
      <c r="K35" s="49"/>
      <c r="L35" s="46">
        <v>6.3824999999999993E-2</v>
      </c>
      <c r="M35" s="46">
        <v>6.54E-2</v>
      </c>
      <c r="N35" s="46">
        <v>7.4499999999999997E-2</v>
      </c>
    </row>
    <row r="36" spans="1:17" ht="12.6" customHeight="1">
      <c r="A36" s="79" t="s">
        <v>23</v>
      </c>
      <c r="B36" s="85">
        <v>1</v>
      </c>
      <c r="C36" s="85">
        <v>1</v>
      </c>
      <c r="D36" s="85">
        <v>1</v>
      </c>
      <c r="E36" s="85">
        <v>0.99999999999999989</v>
      </c>
      <c r="F36" s="49"/>
      <c r="G36" s="85">
        <v>1</v>
      </c>
      <c r="H36" s="85">
        <v>1</v>
      </c>
      <c r="I36" s="85">
        <v>1</v>
      </c>
      <c r="J36" s="85">
        <v>1</v>
      </c>
      <c r="K36" s="49"/>
      <c r="L36" s="85">
        <v>1</v>
      </c>
      <c r="M36" s="85">
        <v>1</v>
      </c>
      <c r="N36" s="85">
        <v>1</v>
      </c>
    </row>
    <row r="38" spans="1:17" ht="12.6" customHeight="1">
      <c r="A38" s="7" t="s">
        <v>853</v>
      </c>
      <c r="B38" s="7"/>
      <c r="C38" s="148"/>
      <c r="D38" s="148"/>
      <c r="E38" s="148"/>
    </row>
    <row r="39" spans="1:17" ht="12.6" customHeight="1">
      <c r="J39" s="51"/>
      <c r="K39" s="51"/>
      <c r="L39" s="51"/>
      <c r="M39" s="51"/>
      <c r="O39" s="51"/>
      <c r="P39" s="51"/>
      <c r="Q39" s="51"/>
    </row>
    <row r="42" spans="1:17" ht="12" customHeight="1"/>
    <row r="56" spans="1:17" ht="12.6" customHeight="1">
      <c r="P56" s="51"/>
      <c r="Q56" s="51"/>
    </row>
    <row r="57" spans="1:17" ht="12.6" customHeight="1">
      <c r="G57" s="92"/>
      <c r="J57" s="51"/>
      <c r="K57" s="51"/>
      <c r="L57" s="51"/>
      <c r="M57" s="51"/>
      <c r="O57" s="51"/>
      <c r="P57" s="51"/>
      <c r="Q57" s="51"/>
    </row>
    <row r="58" spans="1:17" ht="12.6" customHeight="1">
      <c r="A58" s="7" t="s">
        <v>480</v>
      </c>
    </row>
  </sheetData>
  <phoneticPr fontId="0" type="noConversion"/>
  <pageMargins left="0.75" right="0.75" top="1" bottom="1" header="0.5" footer="0.5"/>
  <pageSetup scale="89"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R63"/>
  <sheetViews>
    <sheetView zoomScale="75" zoomScaleNormal="100" workbookViewId="0">
      <selection activeCell="B54" sqref="B54"/>
    </sheetView>
  </sheetViews>
  <sheetFormatPr defaultColWidth="8.85546875" defaultRowHeight="12.6" customHeight="1"/>
  <cols>
    <col min="1" max="1" width="15.7109375" style="9" customWidth="1"/>
    <col min="2" max="2" width="7.7109375" style="9" customWidth="1"/>
    <col min="3" max="6" width="7.7109375" style="150" customWidth="1"/>
    <col min="7" max="7" width="2.42578125" style="9" customWidth="1"/>
    <col min="8" max="9" width="7.7109375" style="9" customWidth="1"/>
    <col min="10" max="10" width="8.42578125" style="9" customWidth="1"/>
    <col min="11" max="11" width="7.7109375" style="9" customWidth="1"/>
    <col min="12" max="12" width="8.5703125" style="9" bestFit="1" customWidth="1"/>
    <col min="13" max="15" width="7.7109375" style="9" customWidth="1"/>
    <col min="16" max="16" width="8.42578125" style="9" customWidth="1"/>
    <col min="17" max="17" width="7.7109375" style="9" customWidth="1"/>
    <col min="18" max="22" width="9.140625" style="9" customWidth="1"/>
    <col min="23" max="16384" width="8.85546875" style="9"/>
  </cols>
  <sheetData>
    <row r="8" spans="1:18" ht="12.6" customHeight="1">
      <c r="A8" s="77" t="s">
        <v>1</v>
      </c>
    </row>
    <row r="9" spans="1:18" ht="12.6" customHeight="1">
      <c r="A9" s="10" t="s">
        <v>76</v>
      </c>
    </row>
    <row r="11" spans="1:18" ht="12.6" customHeight="1">
      <c r="A11" s="61" t="s">
        <v>791</v>
      </c>
    </row>
    <row r="12" spans="1:18" ht="12.6" customHeight="1">
      <c r="G12" s="36"/>
    </row>
    <row r="13" spans="1:18" ht="12.6" customHeight="1">
      <c r="A13" s="43"/>
      <c r="B13" s="14" t="s">
        <v>574</v>
      </c>
      <c r="C13" s="154" t="s">
        <v>866</v>
      </c>
      <c r="D13" s="154" t="s">
        <v>927</v>
      </c>
      <c r="E13" s="154" t="s">
        <v>982</v>
      </c>
      <c r="F13" s="154" t="s">
        <v>55</v>
      </c>
      <c r="G13" s="133"/>
      <c r="H13" s="14" t="s">
        <v>412</v>
      </c>
      <c r="I13" s="14" t="s">
        <v>413</v>
      </c>
      <c r="J13" s="14" t="s">
        <v>414</v>
      </c>
      <c r="K13" s="14" t="s">
        <v>415</v>
      </c>
      <c r="L13" s="52" t="s">
        <v>55</v>
      </c>
      <c r="M13" s="15"/>
      <c r="N13" s="93">
        <v>2018</v>
      </c>
      <c r="O13" s="27">
        <v>2017</v>
      </c>
      <c r="P13" s="27">
        <v>2016</v>
      </c>
      <c r="Q13" s="27">
        <v>2015</v>
      </c>
      <c r="R13" s="27">
        <v>2014</v>
      </c>
    </row>
    <row r="14" spans="1:18" ht="12.6" customHeight="1">
      <c r="A14" s="16" t="s">
        <v>12</v>
      </c>
      <c r="B14" s="53" t="s">
        <v>463</v>
      </c>
      <c r="C14" s="165" t="s">
        <v>463</v>
      </c>
      <c r="D14" s="165" t="s">
        <v>928</v>
      </c>
      <c r="E14" s="165" t="s">
        <v>928</v>
      </c>
      <c r="F14" s="165" t="s">
        <v>1032</v>
      </c>
      <c r="G14" s="133"/>
      <c r="H14" s="53" t="s">
        <v>64</v>
      </c>
      <c r="I14" s="53" t="s">
        <v>463</v>
      </c>
      <c r="J14" s="53" t="s">
        <v>463</v>
      </c>
      <c r="K14" s="53" t="s">
        <v>463</v>
      </c>
      <c r="L14" s="81" t="s">
        <v>611</v>
      </c>
      <c r="M14" s="15"/>
      <c r="N14" s="81" t="s">
        <v>48</v>
      </c>
      <c r="O14" s="81" t="s">
        <v>118</v>
      </c>
      <c r="P14" s="81" t="s">
        <v>85</v>
      </c>
      <c r="Q14" s="81" t="s">
        <v>88</v>
      </c>
      <c r="R14" s="81" t="s">
        <v>47</v>
      </c>
    </row>
    <row r="15" spans="1:18" ht="12.6" customHeight="1">
      <c r="A15" s="16" t="s">
        <v>13</v>
      </c>
      <c r="B15" s="53" t="s">
        <v>113</v>
      </c>
      <c r="C15" s="165" t="s">
        <v>113</v>
      </c>
      <c r="D15" s="165" t="s">
        <v>306</v>
      </c>
      <c r="E15" s="165" t="s">
        <v>569</v>
      </c>
      <c r="F15" s="165" t="s">
        <v>1033</v>
      </c>
      <c r="G15" s="133"/>
      <c r="H15" s="53" t="s">
        <v>48</v>
      </c>
      <c r="I15" s="53" t="s">
        <v>68</v>
      </c>
      <c r="J15" s="53" t="s">
        <v>564</v>
      </c>
      <c r="K15" s="53" t="s">
        <v>318</v>
      </c>
      <c r="L15" s="81" t="s">
        <v>612</v>
      </c>
      <c r="M15" s="15"/>
      <c r="N15" s="81" t="s">
        <v>84</v>
      </c>
      <c r="O15" s="81" t="s">
        <v>231</v>
      </c>
      <c r="P15" s="81" t="s">
        <v>104</v>
      </c>
      <c r="Q15" s="81" t="s">
        <v>106</v>
      </c>
      <c r="R15" s="81" t="s">
        <v>152</v>
      </c>
    </row>
    <row r="16" spans="1:18" ht="12.6" customHeight="1">
      <c r="A16" s="16" t="s">
        <v>16</v>
      </c>
      <c r="B16" s="53" t="s">
        <v>613</v>
      </c>
      <c r="C16" s="165" t="s">
        <v>868</v>
      </c>
      <c r="D16" s="165" t="s">
        <v>929</v>
      </c>
      <c r="E16" s="165" t="s">
        <v>929</v>
      </c>
      <c r="F16" s="165" t="s">
        <v>1034</v>
      </c>
      <c r="G16" s="133"/>
      <c r="H16" s="53" t="s">
        <v>429</v>
      </c>
      <c r="I16" s="53" t="s">
        <v>464</v>
      </c>
      <c r="J16" s="53" t="s">
        <v>565</v>
      </c>
      <c r="K16" s="53" t="s">
        <v>614</v>
      </c>
      <c r="L16" s="81" t="s">
        <v>615</v>
      </c>
      <c r="M16" s="15"/>
      <c r="N16" s="81" t="s">
        <v>369</v>
      </c>
      <c r="O16" s="81" t="s">
        <v>201</v>
      </c>
      <c r="P16" s="81" t="s">
        <v>184</v>
      </c>
      <c r="Q16" s="81" t="s">
        <v>107</v>
      </c>
      <c r="R16" s="81" t="s">
        <v>67</v>
      </c>
    </row>
    <row r="17" spans="1:18" ht="12.6" customHeight="1">
      <c r="A17" s="16" t="s">
        <v>18</v>
      </c>
      <c r="B17" s="53" t="s">
        <v>132</v>
      </c>
      <c r="C17" s="165" t="s">
        <v>132</v>
      </c>
      <c r="D17" s="165" t="s">
        <v>132</v>
      </c>
      <c r="E17" s="165" t="s">
        <v>988</v>
      </c>
      <c r="F17" s="165" t="s">
        <v>1035</v>
      </c>
      <c r="G17" s="133"/>
      <c r="H17" s="53" t="s">
        <v>47</v>
      </c>
      <c r="I17" s="53" t="s">
        <v>318</v>
      </c>
      <c r="J17" s="53" t="s">
        <v>306</v>
      </c>
      <c r="K17" s="53" t="s">
        <v>306</v>
      </c>
      <c r="L17" s="81" t="s">
        <v>616</v>
      </c>
      <c r="M17" s="15"/>
      <c r="N17" s="81" t="s">
        <v>192</v>
      </c>
      <c r="O17" s="81" t="s">
        <v>232</v>
      </c>
      <c r="P17" s="81" t="s">
        <v>185</v>
      </c>
      <c r="Q17" s="81" t="s">
        <v>105</v>
      </c>
      <c r="R17" s="81" t="s">
        <v>153</v>
      </c>
    </row>
    <row r="18" spans="1:18" ht="12.6" customHeight="1">
      <c r="A18" s="16" t="s">
        <v>20</v>
      </c>
      <c r="B18" s="53" t="s">
        <v>617</v>
      </c>
      <c r="C18" s="165" t="s">
        <v>617</v>
      </c>
      <c r="D18" s="165" t="s">
        <v>930</v>
      </c>
      <c r="E18" s="165" t="s">
        <v>989</v>
      </c>
      <c r="F18" s="165" t="s">
        <v>1036</v>
      </c>
      <c r="G18" s="133"/>
      <c r="H18" s="53" t="s">
        <v>430</v>
      </c>
      <c r="I18" s="53" t="s">
        <v>465</v>
      </c>
      <c r="J18" s="53" t="s">
        <v>465</v>
      </c>
      <c r="K18" s="53" t="s">
        <v>618</v>
      </c>
      <c r="L18" s="81" t="s">
        <v>619</v>
      </c>
      <c r="M18" s="15"/>
      <c r="N18" s="81" t="s">
        <v>370</v>
      </c>
      <c r="O18" s="81" t="s">
        <v>233</v>
      </c>
      <c r="P18" s="81" t="s">
        <v>168</v>
      </c>
      <c r="Q18" s="81" t="s">
        <v>108</v>
      </c>
      <c r="R18" s="81" t="s">
        <v>154</v>
      </c>
    </row>
    <row r="19" spans="1:18" ht="12.6" customHeight="1">
      <c r="A19" s="16" t="s">
        <v>21</v>
      </c>
      <c r="B19" s="53" t="s">
        <v>620</v>
      </c>
      <c r="C19" s="165" t="s">
        <v>869</v>
      </c>
      <c r="D19" s="165" t="s">
        <v>931</v>
      </c>
      <c r="E19" s="165" t="s">
        <v>990</v>
      </c>
      <c r="F19" s="165" t="s">
        <v>1037</v>
      </c>
      <c r="G19" s="133"/>
      <c r="H19" s="53" t="s">
        <v>431</v>
      </c>
      <c r="I19" s="53" t="s">
        <v>466</v>
      </c>
      <c r="J19" s="53" t="s">
        <v>566</v>
      </c>
      <c r="K19" s="53" t="s">
        <v>621</v>
      </c>
      <c r="L19" s="81" t="s">
        <v>622</v>
      </c>
      <c r="M19" s="15"/>
      <c r="N19" s="81" t="s">
        <v>371</v>
      </c>
      <c r="O19" s="81" t="s">
        <v>234</v>
      </c>
      <c r="P19" s="81" t="s">
        <v>186</v>
      </c>
      <c r="Q19" s="81" t="s">
        <v>109</v>
      </c>
      <c r="R19" s="81" t="s">
        <v>155</v>
      </c>
    </row>
    <row r="20" spans="1:18" ht="12.6" customHeight="1">
      <c r="A20" s="16" t="s">
        <v>22</v>
      </c>
      <c r="B20" s="53" t="s">
        <v>345</v>
      </c>
      <c r="C20" s="165" t="s">
        <v>870</v>
      </c>
      <c r="D20" s="165" t="s">
        <v>932</v>
      </c>
      <c r="E20" s="165" t="s">
        <v>991</v>
      </c>
      <c r="F20" s="165" t="s">
        <v>1038</v>
      </c>
      <c r="G20" s="133"/>
      <c r="H20" s="53" t="s">
        <v>334</v>
      </c>
      <c r="I20" s="53" t="s">
        <v>85</v>
      </c>
      <c r="J20" s="53" t="s">
        <v>100</v>
      </c>
      <c r="K20" s="53" t="s">
        <v>253</v>
      </c>
      <c r="L20" s="81" t="s">
        <v>260</v>
      </c>
      <c r="M20" s="15"/>
      <c r="N20" s="81" t="s">
        <v>280</v>
      </c>
      <c r="O20" s="81" t="s">
        <v>235</v>
      </c>
      <c r="P20" s="81" t="s">
        <v>187</v>
      </c>
      <c r="Q20" s="81" t="s">
        <v>110</v>
      </c>
      <c r="R20" s="81" t="s">
        <v>156</v>
      </c>
    </row>
    <row r="21" spans="1:18" ht="12.6" customHeight="1">
      <c r="A21" s="82" t="s">
        <v>45</v>
      </c>
      <c r="B21" s="81" t="s">
        <v>623</v>
      </c>
      <c r="C21" s="169" t="s">
        <v>871</v>
      </c>
      <c r="D21" s="169" t="s">
        <v>933</v>
      </c>
      <c r="E21" s="169" t="s">
        <v>992</v>
      </c>
      <c r="F21" s="169" t="s">
        <v>1039</v>
      </c>
      <c r="G21" s="133"/>
      <c r="H21" s="81" t="s">
        <v>432</v>
      </c>
      <c r="I21" s="81" t="s">
        <v>467</v>
      </c>
      <c r="J21" s="81" t="s">
        <v>567</v>
      </c>
      <c r="K21" s="81" t="s">
        <v>624</v>
      </c>
      <c r="L21" s="81" t="s">
        <v>625</v>
      </c>
      <c r="M21" s="15"/>
      <c r="N21" s="81" t="s">
        <v>372</v>
      </c>
      <c r="O21" s="81" t="s">
        <v>236</v>
      </c>
      <c r="P21" s="81" t="s">
        <v>188</v>
      </c>
      <c r="Q21" s="81" t="s">
        <v>111</v>
      </c>
      <c r="R21" s="81" t="s">
        <v>157</v>
      </c>
    </row>
    <row r="22" spans="1:18" ht="12.6" customHeight="1">
      <c r="A22" s="67" t="s">
        <v>24</v>
      </c>
      <c r="B22" s="81" t="s">
        <v>626</v>
      </c>
      <c r="C22" s="169" t="s">
        <v>872</v>
      </c>
      <c r="D22" s="169" t="s">
        <v>934</v>
      </c>
      <c r="E22" s="169" t="s">
        <v>993</v>
      </c>
      <c r="F22" s="169" t="s">
        <v>1040</v>
      </c>
      <c r="G22" s="133"/>
      <c r="H22" s="81" t="s">
        <v>433</v>
      </c>
      <c r="I22" s="81" t="s">
        <v>468</v>
      </c>
      <c r="J22" s="81" t="s">
        <v>568</v>
      </c>
      <c r="K22" s="81" t="s">
        <v>627</v>
      </c>
      <c r="L22" s="81" t="s">
        <v>628</v>
      </c>
      <c r="M22" s="15"/>
      <c r="N22" s="81" t="s">
        <v>373</v>
      </c>
      <c r="O22" s="81" t="s">
        <v>237</v>
      </c>
      <c r="P22" s="81" t="s">
        <v>189</v>
      </c>
      <c r="Q22" s="81" t="s">
        <v>112</v>
      </c>
      <c r="R22" s="81" t="s">
        <v>158</v>
      </c>
    </row>
    <row r="23" spans="1:18" ht="12.6" customHeight="1">
      <c r="I23" s="8"/>
    </row>
    <row r="24" spans="1:18" ht="12.6" customHeight="1">
      <c r="A24" s="61" t="s">
        <v>792</v>
      </c>
    </row>
    <row r="25" spans="1:18" ht="12.6" customHeight="1">
      <c r="G25" s="36"/>
    </row>
    <row r="26" spans="1:18" ht="12.6" customHeight="1">
      <c r="A26" s="43"/>
      <c r="B26" s="14" t="s">
        <v>574</v>
      </c>
      <c r="C26" s="154" t="s">
        <v>866</v>
      </c>
      <c r="D26" s="174" t="s">
        <v>927</v>
      </c>
      <c r="E26" s="174" t="s">
        <v>982</v>
      </c>
      <c r="F26" s="154" t="s">
        <v>55</v>
      </c>
      <c r="G26" s="133"/>
      <c r="H26" s="14" t="s">
        <v>412</v>
      </c>
      <c r="I26" s="14" t="s">
        <v>413</v>
      </c>
      <c r="J26" s="14" t="s">
        <v>414</v>
      </c>
      <c r="K26" s="14" t="s">
        <v>415</v>
      </c>
      <c r="L26" s="52" t="s">
        <v>55</v>
      </c>
      <c r="M26" s="15"/>
      <c r="N26" s="93">
        <v>2018</v>
      </c>
      <c r="O26" s="27">
        <v>2017</v>
      </c>
      <c r="P26" s="27">
        <v>2016</v>
      </c>
      <c r="Q26" s="27">
        <v>2015</v>
      </c>
      <c r="R26" s="27">
        <v>2014</v>
      </c>
    </row>
    <row r="27" spans="1:18" ht="12.6" customHeight="1">
      <c r="A27" s="16" t="s">
        <v>12</v>
      </c>
      <c r="B27" s="53" t="s">
        <v>47</v>
      </c>
      <c r="C27" s="165" t="s">
        <v>47</v>
      </c>
      <c r="D27" s="165" t="s">
        <v>47</v>
      </c>
      <c r="E27" s="165" t="s">
        <v>47</v>
      </c>
      <c r="F27" s="165" t="s">
        <v>47</v>
      </c>
      <c r="G27" s="133"/>
      <c r="H27" s="53" t="s">
        <v>70</v>
      </c>
      <c r="I27" s="53" t="s">
        <v>48</v>
      </c>
      <c r="J27" s="53" t="s">
        <v>70</v>
      </c>
      <c r="K27" s="53" t="s">
        <v>47</v>
      </c>
      <c r="L27" s="81" t="s">
        <v>64</v>
      </c>
      <c r="M27" s="15"/>
      <c r="N27" s="81" t="s">
        <v>87</v>
      </c>
      <c r="O27" s="81" t="s">
        <v>70</v>
      </c>
      <c r="P27" s="81" t="s">
        <v>48</v>
      </c>
      <c r="Q27" s="81" t="s">
        <v>82</v>
      </c>
      <c r="R27" s="81" t="s">
        <v>67</v>
      </c>
    </row>
    <row r="28" spans="1:18" ht="12.6" customHeight="1">
      <c r="A28" s="16" t="s">
        <v>13</v>
      </c>
      <c r="B28" s="53" t="s">
        <v>66</v>
      </c>
      <c r="C28" s="165" t="s">
        <v>48</v>
      </c>
      <c r="D28" s="165" t="s">
        <v>48</v>
      </c>
      <c r="E28" s="165" t="s">
        <v>47</v>
      </c>
      <c r="F28" s="165" t="s">
        <v>64</v>
      </c>
      <c r="G28" s="133"/>
      <c r="H28" s="53" t="s">
        <v>47</v>
      </c>
      <c r="I28" s="53" t="s">
        <v>83</v>
      </c>
      <c r="J28" s="53" t="s">
        <v>48</v>
      </c>
      <c r="K28" s="53" t="s">
        <v>629</v>
      </c>
      <c r="L28" s="81" t="s">
        <v>113</v>
      </c>
      <c r="M28" s="15"/>
      <c r="N28" s="81" t="s">
        <v>84</v>
      </c>
      <c r="O28" s="81" t="s">
        <v>207</v>
      </c>
      <c r="P28" s="81" t="s">
        <v>191</v>
      </c>
      <c r="Q28" s="81" t="s">
        <v>125</v>
      </c>
      <c r="R28" s="81" t="s">
        <v>159</v>
      </c>
    </row>
    <row r="29" spans="1:18" ht="12.6" customHeight="1">
      <c r="A29" s="16" t="s">
        <v>16</v>
      </c>
      <c r="B29" s="53" t="s">
        <v>47</v>
      </c>
      <c r="C29" s="165" t="s">
        <v>63</v>
      </c>
      <c r="D29" s="165" t="s">
        <v>48</v>
      </c>
      <c r="E29" s="165" t="s">
        <v>994</v>
      </c>
      <c r="F29" s="165" t="s">
        <v>876</v>
      </c>
      <c r="G29" s="133"/>
      <c r="H29" s="53" t="s">
        <v>47</v>
      </c>
      <c r="I29" s="53" t="s">
        <v>336</v>
      </c>
      <c r="J29" s="53" t="s">
        <v>87</v>
      </c>
      <c r="K29" s="53" t="s">
        <v>47</v>
      </c>
      <c r="L29" s="81" t="s">
        <v>244</v>
      </c>
      <c r="M29" s="15"/>
      <c r="N29" s="81" t="s">
        <v>190</v>
      </c>
      <c r="O29" s="81" t="s">
        <v>208</v>
      </c>
      <c r="P29" s="81" t="s">
        <v>192</v>
      </c>
      <c r="Q29" s="81" t="s">
        <v>126</v>
      </c>
      <c r="R29" s="81" t="s">
        <v>160</v>
      </c>
    </row>
    <row r="30" spans="1:18" ht="12.6" customHeight="1">
      <c r="A30" s="16" t="s">
        <v>18</v>
      </c>
      <c r="B30" s="53" t="s">
        <v>316</v>
      </c>
      <c r="C30" s="165" t="s">
        <v>47</v>
      </c>
      <c r="D30" s="165" t="s">
        <v>47</v>
      </c>
      <c r="E30" s="165" t="s">
        <v>47</v>
      </c>
      <c r="F30" s="165" t="s">
        <v>316</v>
      </c>
      <c r="G30" s="133"/>
      <c r="H30" s="53" t="s">
        <v>52</v>
      </c>
      <c r="I30" s="53" t="s">
        <v>66</v>
      </c>
      <c r="J30" s="53" t="s">
        <v>52</v>
      </c>
      <c r="K30" s="53" t="s">
        <v>630</v>
      </c>
      <c r="L30" s="81" t="s">
        <v>343</v>
      </c>
      <c r="M30" s="15"/>
      <c r="N30" s="81" t="s">
        <v>323</v>
      </c>
      <c r="O30" s="81" t="s">
        <v>209</v>
      </c>
      <c r="P30" s="81" t="s">
        <v>193</v>
      </c>
      <c r="Q30" s="81" t="s">
        <v>101</v>
      </c>
      <c r="R30" s="81" t="s">
        <v>161</v>
      </c>
    </row>
    <row r="31" spans="1:18" ht="12.6" customHeight="1">
      <c r="A31" s="16" t="s">
        <v>20</v>
      </c>
      <c r="B31" s="53" t="s">
        <v>85</v>
      </c>
      <c r="C31" s="165" t="s">
        <v>874</v>
      </c>
      <c r="D31" s="165" t="s">
        <v>945</v>
      </c>
      <c r="E31" s="165" t="s">
        <v>201</v>
      </c>
      <c r="F31" s="165" t="s">
        <v>1027</v>
      </c>
      <c r="G31" s="133"/>
      <c r="H31" s="53" t="s">
        <v>47</v>
      </c>
      <c r="I31" s="53" t="s">
        <v>455</v>
      </c>
      <c r="J31" s="53" t="s">
        <v>85</v>
      </c>
      <c r="K31" s="53" t="s">
        <v>527</v>
      </c>
      <c r="L31" s="81" t="s">
        <v>631</v>
      </c>
      <c r="M31" s="15"/>
      <c r="N31" s="81" t="s">
        <v>391</v>
      </c>
      <c r="O31" s="81" t="s">
        <v>210</v>
      </c>
      <c r="P31" s="81" t="s">
        <v>194</v>
      </c>
      <c r="Q31" s="81" t="s">
        <v>133</v>
      </c>
      <c r="R31" s="81" t="s">
        <v>162</v>
      </c>
    </row>
    <row r="32" spans="1:18" ht="12.6" customHeight="1">
      <c r="A32" s="16" t="s">
        <v>21</v>
      </c>
      <c r="B32" s="53" t="s">
        <v>873</v>
      </c>
      <c r="C32" s="165" t="s">
        <v>875</v>
      </c>
      <c r="D32" s="165" t="s">
        <v>946</v>
      </c>
      <c r="E32" s="165" t="s">
        <v>995</v>
      </c>
      <c r="F32" s="165" t="s">
        <v>1028</v>
      </c>
      <c r="G32" s="133"/>
      <c r="H32" s="53" t="s">
        <v>47</v>
      </c>
      <c r="I32" s="53" t="s">
        <v>87</v>
      </c>
      <c r="J32" s="53" t="s">
        <v>546</v>
      </c>
      <c r="K32" s="53" t="s">
        <v>633</v>
      </c>
      <c r="L32" s="81" t="s">
        <v>632</v>
      </c>
      <c r="M32" s="15"/>
      <c r="N32" s="81" t="s">
        <v>392</v>
      </c>
      <c r="O32" s="81" t="s">
        <v>211</v>
      </c>
      <c r="P32" s="81" t="s">
        <v>195</v>
      </c>
      <c r="Q32" s="81" t="s">
        <v>134</v>
      </c>
      <c r="R32" s="81" t="s">
        <v>163</v>
      </c>
    </row>
    <row r="33" spans="1:18" ht="12.6" customHeight="1">
      <c r="A33" s="16" t="s">
        <v>22</v>
      </c>
      <c r="B33" s="53" t="s">
        <v>463</v>
      </c>
      <c r="C33" s="165" t="s">
        <v>876</v>
      </c>
      <c r="D33" s="165" t="s">
        <v>947</v>
      </c>
      <c r="E33" s="165" t="s">
        <v>996</v>
      </c>
      <c r="F33" s="165" t="s">
        <v>1029</v>
      </c>
      <c r="G33" s="133"/>
      <c r="H33" s="53" t="s">
        <v>416</v>
      </c>
      <c r="I33" s="53" t="s">
        <v>63</v>
      </c>
      <c r="J33" s="53" t="s">
        <v>524</v>
      </c>
      <c r="K33" s="53" t="s">
        <v>635</v>
      </c>
      <c r="L33" s="81" t="s">
        <v>634</v>
      </c>
      <c r="M33" s="15"/>
      <c r="N33" s="81" t="s">
        <v>393</v>
      </c>
      <c r="O33" s="81" t="s">
        <v>212</v>
      </c>
      <c r="P33" s="81" t="s">
        <v>196</v>
      </c>
      <c r="Q33" s="81" t="s">
        <v>127</v>
      </c>
      <c r="R33" s="81" t="s">
        <v>164</v>
      </c>
    </row>
    <row r="34" spans="1:18" ht="12.6" customHeight="1">
      <c r="A34" s="82" t="s">
        <v>45</v>
      </c>
      <c r="B34" s="81" t="s">
        <v>665</v>
      </c>
      <c r="C34" s="169" t="s">
        <v>877</v>
      </c>
      <c r="D34" s="169" t="s">
        <v>948</v>
      </c>
      <c r="E34" s="169" t="s">
        <v>997</v>
      </c>
      <c r="F34" s="169" t="s">
        <v>1030</v>
      </c>
      <c r="G34" s="133"/>
      <c r="H34" s="81" t="s">
        <v>417</v>
      </c>
      <c r="I34" s="81" t="s">
        <v>456</v>
      </c>
      <c r="J34" s="81" t="s">
        <v>547</v>
      </c>
      <c r="K34" s="81" t="s">
        <v>637</v>
      </c>
      <c r="L34" s="81" t="s">
        <v>636</v>
      </c>
      <c r="M34" s="15"/>
      <c r="N34" s="81" t="s">
        <v>395</v>
      </c>
      <c r="O34" s="81" t="s">
        <v>213</v>
      </c>
      <c r="P34" s="81" t="s">
        <v>197</v>
      </c>
      <c r="Q34" s="81" t="s">
        <v>135</v>
      </c>
      <c r="R34" s="81" t="s">
        <v>165</v>
      </c>
    </row>
    <row r="35" spans="1:18" ht="12.6" customHeight="1">
      <c r="A35" s="67" t="s">
        <v>24</v>
      </c>
      <c r="B35" s="81" t="s">
        <v>708</v>
      </c>
      <c r="C35" s="169" t="s">
        <v>878</v>
      </c>
      <c r="D35" s="169" t="s">
        <v>949</v>
      </c>
      <c r="E35" s="169" t="s">
        <v>998</v>
      </c>
      <c r="F35" s="169" t="s">
        <v>1031</v>
      </c>
      <c r="G35" s="133"/>
      <c r="H35" s="81" t="s">
        <v>418</v>
      </c>
      <c r="I35" s="81" t="s">
        <v>457</v>
      </c>
      <c r="J35" s="81" t="s">
        <v>548</v>
      </c>
      <c r="K35" s="81" t="s">
        <v>639</v>
      </c>
      <c r="L35" s="81" t="s">
        <v>638</v>
      </c>
      <c r="M35" s="15"/>
      <c r="N35" s="81" t="s">
        <v>397</v>
      </c>
      <c r="O35" s="81" t="s">
        <v>214</v>
      </c>
      <c r="P35" s="81" t="s">
        <v>198</v>
      </c>
      <c r="Q35" s="81" t="s">
        <v>128</v>
      </c>
      <c r="R35" s="81" t="s">
        <v>166</v>
      </c>
    </row>
    <row r="37" spans="1:18" ht="12.6" customHeight="1">
      <c r="A37" s="60" t="s">
        <v>793</v>
      </c>
      <c r="G37" s="8"/>
    </row>
    <row r="38" spans="1:18" ht="12.6" customHeight="1">
      <c r="G38" s="8"/>
      <c r="K38" s="36"/>
    </row>
    <row r="39" spans="1:18" ht="12.6" customHeight="1">
      <c r="A39" s="43"/>
      <c r="B39" s="14" t="s">
        <v>574</v>
      </c>
      <c r="C39" s="154" t="s">
        <v>866</v>
      </c>
      <c r="D39" s="154" t="s">
        <v>927</v>
      </c>
      <c r="E39" s="154" t="s">
        <v>982</v>
      </c>
      <c r="F39" s="154" t="s">
        <v>55</v>
      </c>
      <c r="G39" s="133"/>
      <c r="H39" s="14" t="s">
        <v>412</v>
      </c>
      <c r="I39" s="14" t="s">
        <v>413</v>
      </c>
      <c r="J39" s="14" t="s">
        <v>414</v>
      </c>
      <c r="K39" s="14" t="s">
        <v>415</v>
      </c>
      <c r="L39" s="52" t="s">
        <v>55</v>
      </c>
      <c r="M39" s="15"/>
      <c r="N39" s="93">
        <v>2018</v>
      </c>
      <c r="O39" s="27">
        <v>2017</v>
      </c>
      <c r="P39" s="27">
        <v>2016</v>
      </c>
      <c r="Q39" s="27">
        <v>2015</v>
      </c>
      <c r="R39" s="27">
        <v>2014</v>
      </c>
    </row>
    <row r="40" spans="1:18" ht="12.6" customHeight="1">
      <c r="A40" s="16" t="s">
        <v>12</v>
      </c>
      <c r="B40" s="53" t="s">
        <v>446</v>
      </c>
      <c r="C40" s="165" t="s">
        <v>879</v>
      </c>
      <c r="D40" s="165" t="s">
        <v>446</v>
      </c>
      <c r="E40" s="165" t="s">
        <v>999</v>
      </c>
      <c r="F40" s="165" t="s">
        <v>1020</v>
      </c>
      <c r="G40" s="133"/>
      <c r="H40" s="53" t="s">
        <v>48</v>
      </c>
      <c r="I40" s="53" t="s">
        <v>446</v>
      </c>
      <c r="J40" s="53" t="s">
        <v>441</v>
      </c>
      <c r="K40" s="53" t="s">
        <v>439</v>
      </c>
      <c r="L40" s="81" t="s">
        <v>85</v>
      </c>
      <c r="M40" s="15"/>
      <c r="N40" s="81" t="s">
        <v>342</v>
      </c>
      <c r="O40" s="81" t="s">
        <v>224</v>
      </c>
      <c r="P40" s="81" t="s">
        <v>52</v>
      </c>
      <c r="Q40" s="81" t="s">
        <v>47</v>
      </c>
      <c r="R40" s="81" t="s">
        <v>48</v>
      </c>
    </row>
    <row r="41" spans="1:18" ht="12.6" customHeight="1">
      <c r="A41" s="16" t="s">
        <v>13</v>
      </c>
      <c r="B41" s="53" t="s">
        <v>438</v>
      </c>
      <c r="C41" s="165" t="s">
        <v>453</v>
      </c>
      <c r="D41" s="165" t="s">
        <v>441</v>
      </c>
      <c r="E41" s="165" t="s">
        <v>453</v>
      </c>
      <c r="F41" s="165" t="s">
        <v>439</v>
      </c>
      <c r="G41" s="133"/>
      <c r="H41" s="53" t="s">
        <v>68</v>
      </c>
      <c r="I41" s="53" t="s">
        <v>441</v>
      </c>
      <c r="J41" s="53" t="s">
        <v>436</v>
      </c>
      <c r="K41" s="53" t="s">
        <v>439</v>
      </c>
      <c r="L41" s="81" t="s">
        <v>102</v>
      </c>
      <c r="M41" s="15"/>
      <c r="N41" s="81" t="s">
        <v>343</v>
      </c>
      <c r="O41" s="81" t="s">
        <v>136</v>
      </c>
      <c r="P41" s="81" t="s">
        <v>179</v>
      </c>
      <c r="Q41" s="81" t="s">
        <v>68</v>
      </c>
      <c r="R41" s="81" t="s">
        <v>139</v>
      </c>
    </row>
    <row r="42" spans="1:18" ht="12.6" customHeight="1">
      <c r="A42" s="16" t="s">
        <v>16</v>
      </c>
      <c r="B42" s="53" t="s">
        <v>597</v>
      </c>
      <c r="C42" s="165" t="s">
        <v>441</v>
      </c>
      <c r="D42" s="165" t="s">
        <v>957</v>
      </c>
      <c r="E42" s="165" t="s">
        <v>1000</v>
      </c>
      <c r="F42" s="165" t="s">
        <v>1021</v>
      </c>
      <c r="G42" s="133"/>
      <c r="H42" s="53" t="s">
        <v>232</v>
      </c>
      <c r="I42" s="53" t="s">
        <v>450</v>
      </c>
      <c r="J42" s="53" t="s">
        <v>535</v>
      </c>
      <c r="K42" s="53" t="s">
        <v>598</v>
      </c>
      <c r="L42" s="81" t="s">
        <v>435</v>
      </c>
      <c r="M42" s="15"/>
      <c r="N42" s="81" t="s">
        <v>344</v>
      </c>
      <c r="O42" s="81" t="s">
        <v>225</v>
      </c>
      <c r="P42" s="81" t="s">
        <v>180</v>
      </c>
      <c r="Q42" s="81" t="s">
        <v>92</v>
      </c>
      <c r="R42" s="81" t="s">
        <v>84</v>
      </c>
    </row>
    <row r="43" spans="1:18" ht="12.6" customHeight="1">
      <c r="A43" s="16" t="s">
        <v>18</v>
      </c>
      <c r="B43" s="53" t="s">
        <v>438</v>
      </c>
      <c r="C43" s="165" t="s">
        <v>438</v>
      </c>
      <c r="D43" s="165" t="s">
        <v>446</v>
      </c>
      <c r="E43" s="165" t="s">
        <v>438</v>
      </c>
      <c r="F43" s="165" t="s">
        <v>446</v>
      </c>
      <c r="G43" s="133"/>
      <c r="H43" s="53" t="s">
        <v>48</v>
      </c>
      <c r="I43" s="53" t="s">
        <v>451</v>
      </c>
      <c r="J43" s="53" t="s">
        <v>446</v>
      </c>
      <c r="K43" s="53" t="s">
        <v>438</v>
      </c>
      <c r="L43" s="81" t="s">
        <v>316</v>
      </c>
      <c r="M43" s="15"/>
      <c r="N43" s="81" t="s">
        <v>167</v>
      </c>
      <c r="O43" s="81" t="s">
        <v>170</v>
      </c>
      <c r="P43" s="81" t="s">
        <v>47</v>
      </c>
      <c r="Q43" s="81" t="s">
        <v>47</v>
      </c>
      <c r="R43" s="81" t="s">
        <v>47</v>
      </c>
    </row>
    <row r="44" spans="1:18" ht="12.6" customHeight="1">
      <c r="A44" s="16" t="s">
        <v>20</v>
      </c>
      <c r="B44" s="53" t="s">
        <v>599</v>
      </c>
      <c r="C44" s="165" t="s">
        <v>441</v>
      </c>
      <c r="D44" s="165" t="s">
        <v>958</v>
      </c>
      <c r="E44" s="165" t="s">
        <v>1001</v>
      </c>
      <c r="F44" s="165" t="s">
        <v>1022</v>
      </c>
      <c r="G44" s="133"/>
      <c r="H44" s="53" t="s">
        <v>68</v>
      </c>
      <c r="I44" s="53" t="s">
        <v>452</v>
      </c>
      <c r="J44" s="53" t="s">
        <v>436</v>
      </c>
      <c r="K44" s="53" t="s">
        <v>600</v>
      </c>
      <c r="L44" s="81" t="s">
        <v>601</v>
      </c>
      <c r="M44" s="15"/>
      <c r="N44" s="81" t="s">
        <v>346</v>
      </c>
      <c r="O44" s="81" t="s">
        <v>226</v>
      </c>
      <c r="P44" s="81" t="s">
        <v>181</v>
      </c>
      <c r="Q44" s="81" t="s">
        <v>114</v>
      </c>
      <c r="R44" s="81" t="s">
        <v>140</v>
      </c>
    </row>
    <row r="45" spans="1:18" ht="12.6" customHeight="1">
      <c r="A45" s="16" t="s">
        <v>21</v>
      </c>
      <c r="B45" s="53" t="s">
        <v>453</v>
      </c>
      <c r="C45" s="165" t="s">
        <v>880</v>
      </c>
      <c r="D45" s="165" t="s">
        <v>959</v>
      </c>
      <c r="E45" s="165" t="s">
        <v>1002</v>
      </c>
      <c r="F45" s="165" t="s">
        <v>1023</v>
      </c>
      <c r="G45" s="133"/>
      <c r="H45" s="53" t="s">
        <v>399</v>
      </c>
      <c r="I45" s="53" t="s">
        <v>453</v>
      </c>
      <c r="J45" s="53" t="s">
        <v>437</v>
      </c>
      <c r="K45" s="53" t="s">
        <v>451</v>
      </c>
      <c r="L45" s="81" t="s">
        <v>602</v>
      </c>
      <c r="M45" s="15"/>
      <c r="N45" s="81" t="s">
        <v>347</v>
      </c>
      <c r="O45" s="81" t="s">
        <v>227</v>
      </c>
      <c r="P45" s="81" t="s">
        <v>86</v>
      </c>
      <c r="Q45" s="81" t="s">
        <v>58</v>
      </c>
      <c r="R45" s="81" t="s">
        <v>52</v>
      </c>
    </row>
    <row r="46" spans="1:18" ht="12.6" customHeight="1">
      <c r="A46" s="16" t="s">
        <v>22</v>
      </c>
      <c r="B46" s="53" t="s">
        <v>446</v>
      </c>
      <c r="C46" s="165" t="s">
        <v>881</v>
      </c>
      <c r="D46" s="165" t="s">
        <v>436</v>
      </c>
      <c r="E46" s="165" t="s">
        <v>1003</v>
      </c>
      <c r="F46" s="165" t="s">
        <v>1024</v>
      </c>
      <c r="G46" s="133"/>
      <c r="H46" s="53" t="s">
        <v>66</v>
      </c>
      <c r="I46" s="53" t="s">
        <v>454</v>
      </c>
      <c r="J46" s="53" t="s">
        <v>454</v>
      </c>
      <c r="K46" s="53" t="s">
        <v>603</v>
      </c>
      <c r="L46" s="81" t="s">
        <v>604</v>
      </c>
      <c r="M46" s="15"/>
      <c r="N46" s="81" t="s">
        <v>348</v>
      </c>
      <c r="O46" s="81" t="s">
        <v>228</v>
      </c>
      <c r="P46" s="81" t="s">
        <v>102</v>
      </c>
      <c r="Q46" s="81" t="s">
        <v>115</v>
      </c>
      <c r="R46" s="81" t="s">
        <v>90</v>
      </c>
    </row>
    <row r="47" spans="1:18" ht="12.6" customHeight="1">
      <c r="A47" s="82" t="s">
        <v>45</v>
      </c>
      <c r="B47" s="81" t="s">
        <v>605</v>
      </c>
      <c r="C47" s="169" t="s">
        <v>882</v>
      </c>
      <c r="D47" s="169" t="s">
        <v>960</v>
      </c>
      <c r="E47" s="169" t="s">
        <v>1004</v>
      </c>
      <c r="F47" s="169" t="s">
        <v>1025</v>
      </c>
      <c r="G47" s="133"/>
      <c r="H47" s="81" t="s">
        <v>204</v>
      </c>
      <c r="I47" s="81" t="s">
        <v>442</v>
      </c>
      <c r="J47" s="81" t="s">
        <v>536</v>
      </c>
      <c r="K47" s="81" t="s">
        <v>606</v>
      </c>
      <c r="L47" s="81" t="s">
        <v>607</v>
      </c>
      <c r="M47" s="15"/>
      <c r="N47" s="81" t="s">
        <v>351</v>
      </c>
      <c r="O47" s="81" t="s">
        <v>229</v>
      </c>
      <c r="P47" s="81" t="s">
        <v>182</v>
      </c>
      <c r="Q47" s="81" t="s">
        <v>116</v>
      </c>
      <c r="R47" s="81" t="s">
        <v>141</v>
      </c>
    </row>
    <row r="48" spans="1:18" ht="12.6" customHeight="1">
      <c r="A48" s="67" t="s">
        <v>24</v>
      </c>
      <c r="B48" s="81" t="s">
        <v>608</v>
      </c>
      <c r="C48" s="169" t="s">
        <v>883</v>
      </c>
      <c r="D48" s="169" t="s">
        <v>961</v>
      </c>
      <c r="E48" s="169" t="s">
        <v>1005</v>
      </c>
      <c r="F48" s="169" t="s">
        <v>1026</v>
      </c>
      <c r="G48" s="133"/>
      <c r="H48" s="81" t="s">
        <v>424</v>
      </c>
      <c r="I48" s="81" t="s">
        <v>449</v>
      </c>
      <c r="J48" s="81" t="s">
        <v>537</v>
      </c>
      <c r="K48" s="81" t="s">
        <v>609</v>
      </c>
      <c r="L48" s="81" t="s">
        <v>610</v>
      </c>
      <c r="M48" s="15"/>
      <c r="N48" s="81" t="s">
        <v>354</v>
      </c>
      <c r="O48" s="81" t="s">
        <v>230</v>
      </c>
      <c r="P48" s="81" t="s">
        <v>183</v>
      </c>
      <c r="Q48" s="81" t="s">
        <v>117</v>
      </c>
      <c r="R48" s="81" t="s">
        <v>142</v>
      </c>
    </row>
    <row r="50" spans="1:18" ht="12.6" customHeight="1">
      <c r="A50" s="60" t="s">
        <v>794</v>
      </c>
      <c r="I50" s="8"/>
    </row>
    <row r="51" spans="1:18" ht="12.6" customHeight="1">
      <c r="G51" s="36"/>
      <c r="I51" s="8"/>
    </row>
    <row r="52" spans="1:18" ht="12.6" customHeight="1">
      <c r="A52" s="43"/>
      <c r="B52" s="14" t="s">
        <v>574</v>
      </c>
      <c r="C52" s="154" t="s">
        <v>866</v>
      </c>
      <c r="D52" s="154" t="s">
        <v>927</v>
      </c>
      <c r="E52" s="154" t="s">
        <v>982</v>
      </c>
      <c r="F52" s="154" t="s">
        <v>55</v>
      </c>
      <c r="G52" s="133"/>
      <c r="H52" s="14" t="s">
        <v>412</v>
      </c>
      <c r="I52" s="14" t="s">
        <v>413</v>
      </c>
      <c r="J52" s="14" t="s">
        <v>414</v>
      </c>
      <c r="K52" s="14" t="s">
        <v>415</v>
      </c>
      <c r="L52" s="52" t="s">
        <v>55</v>
      </c>
      <c r="M52" s="15"/>
      <c r="N52" s="93">
        <v>2018</v>
      </c>
      <c r="O52" s="27">
        <v>2017</v>
      </c>
      <c r="P52" s="27">
        <v>2016</v>
      </c>
      <c r="Q52" s="27">
        <v>2015</v>
      </c>
      <c r="R52" s="27">
        <v>2014</v>
      </c>
    </row>
    <row r="53" spans="1:18" ht="12.6" customHeight="1">
      <c r="A53" s="16" t="s">
        <v>12</v>
      </c>
      <c r="B53" s="53" t="s">
        <v>66</v>
      </c>
      <c r="C53" s="165" t="s">
        <v>908</v>
      </c>
      <c r="D53" s="165" t="s">
        <v>47</v>
      </c>
      <c r="E53" s="165" t="s">
        <v>47</v>
      </c>
      <c r="F53" s="165" t="s">
        <v>762</v>
      </c>
      <c r="G53" s="133"/>
      <c r="H53" s="53" t="s">
        <v>47</v>
      </c>
      <c r="I53" s="53" t="s">
        <v>524</v>
      </c>
      <c r="J53" s="53" t="s">
        <v>52</v>
      </c>
      <c r="K53" s="53" t="s">
        <v>48</v>
      </c>
      <c r="L53" s="81" t="s">
        <v>530</v>
      </c>
      <c r="M53" s="15"/>
      <c r="N53" s="81" t="s">
        <v>434</v>
      </c>
      <c r="O53" s="81" t="s">
        <v>206</v>
      </c>
      <c r="P53" s="81" t="s">
        <v>171</v>
      </c>
      <c r="Q53" s="81" t="s">
        <v>90</v>
      </c>
      <c r="R53" s="81" t="s">
        <v>143</v>
      </c>
    </row>
    <row r="54" spans="1:18" ht="12.6" customHeight="1">
      <c r="A54" s="16" t="s">
        <v>13</v>
      </c>
      <c r="B54" s="53" t="s">
        <v>762</v>
      </c>
      <c r="C54" s="165" t="s">
        <v>88</v>
      </c>
      <c r="D54" s="165" t="s">
        <v>52</v>
      </c>
      <c r="E54" s="165" t="s">
        <v>629</v>
      </c>
      <c r="F54" s="165" t="s">
        <v>1012</v>
      </c>
      <c r="G54" s="133"/>
      <c r="H54" s="53" t="s">
        <v>53</v>
      </c>
      <c r="I54" s="53" t="s">
        <v>70</v>
      </c>
      <c r="J54" s="53" t="s">
        <v>47</v>
      </c>
      <c r="K54" s="53" t="s">
        <v>257</v>
      </c>
      <c r="L54" s="81" t="s">
        <v>767</v>
      </c>
      <c r="M54" s="15"/>
      <c r="N54" s="81" t="s">
        <v>530</v>
      </c>
      <c r="O54" s="81" t="s">
        <v>215</v>
      </c>
      <c r="P54" s="81" t="s">
        <v>172</v>
      </c>
      <c r="Q54" s="81" t="s">
        <v>119</v>
      </c>
      <c r="R54" s="81" t="s">
        <v>144</v>
      </c>
    </row>
    <row r="55" spans="1:18" ht="12.6" customHeight="1">
      <c r="A55" s="16" t="s">
        <v>16</v>
      </c>
      <c r="B55" s="53" t="s">
        <v>82</v>
      </c>
      <c r="C55" s="165" t="s">
        <v>909</v>
      </c>
      <c r="D55" s="165" t="s">
        <v>658</v>
      </c>
      <c r="E55" s="165" t="s">
        <v>996</v>
      </c>
      <c r="F55" s="165" t="s">
        <v>1013</v>
      </c>
      <c r="G55" s="133"/>
      <c r="H55" s="53" t="s">
        <v>85</v>
      </c>
      <c r="I55" s="53" t="s">
        <v>88</v>
      </c>
      <c r="J55" s="53" t="s">
        <v>88</v>
      </c>
      <c r="K55" s="53" t="s">
        <v>48</v>
      </c>
      <c r="L55" s="81" t="s">
        <v>768</v>
      </c>
      <c r="M55" s="15"/>
      <c r="N55" s="81" t="s">
        <v>531</v>
      </c>
      <c r="O55" s="81" t="s">
        <v>216</v>
      </c>
      <c r="P55" s="81" t="s">
        <v>173</v>
      </c>
      <c r="Q55" s="81" t="s">
        <v>120</v>
      </c>
      <c r="R55" s="81" t="s">
        <v>145</v>
      </c>
    </row>
    <row r="56" spans="1:18" ht="12.6" customHeight="1">
      <c r="A56" s="16" t="s">
        <v>18</v>
      </c>
      <c r="B56" s="53" t="s">
        <v>249</v>
      </c>
      <c r="C56" s="165" t="s">
        <v>255</v>
      </c>
      <c r="D56" s="165" t="s">
        <v>53</v>
      </c>
      <c r="E56" s="165" t="s">
        <v>1006</v>
      </c>
      <c r="F56" s="165" t="s">
        <v>1014</v>
      </c>
      <c r="G56" s="133"/>
      <c r="H56" s="53" t="s">
        <v>525</v>
      </c>
      <c r="I56" s="53" t="s">
        <v>66</v>
      </c>
      <c r="J56" s="53" t="s">
        <v>64</v>
      </c>
      <c r="K56" s="53" t="s">
        <v>113</v>
      </c>
      <c r="L56" s="81" t="s">
        <v>769</v>
      </c>
      <c r="M56" s="15"/>
      <c r="N56" s="81" t="s">
        <v>532</v>
      </c>
      <c r="O56" s="81" t="s">
        <v>217</v>
      </c>
      <c r="P56" s="81" t="s">
        <v>174</v>
      </c>
      <c r="Q56" s="81" t="s">
        <v>103</v>
      </c>
      <c r="R56" s="81" t="s">
        <v>146</v>
      </c>
    </row>
    <row r="57" spans="1:18" ht="12.6" customHeight="1">
      <c r="A57" s="16" t="s">
        <v>20</v>
      </c>
      <c r="B57" s="53" t="s">
        <v>223</v>
      </c>
      <c r="C57" s="165" t="s">
        <v>910</v>
      </c>
      <c r="D57" s="165" t="s">
        <v>971</v>
      </c>
      <c r="E57" s="165" t="s">
        <v>1007</v>
      </c>
      <c r="F57" s="165" t="s">
        <v>1015</v>
      </c>
      <c r="G57" s="133"/>
      <c r="H57" s="53" t="s">
        <v>526</v>
      </c>
      <c r="I57" s="53" t="s">
        <v>527</v>
      </c>
      <c r="J57" s="53" t="s">
        <v>315</v>
      </c>
      <c r="K57" s="53" t="s">
        <v>764</v>
      </c>
      <c r="L57" s="81" t="s">
        <v>770</v>
      </c>
      <c r="M57" s="15"/>
      <c r="N57" s="81" t="s">
        <v>533</v>
      </c>
      <c r="O57" s="81" t="s">
        <v>218</v>
      </c>
      <c r="P57" s="81" t="s">
        <v>175</v>
      </c>
      <c r="Q57" s="81" t="s">
        <v>121</v>
      </c>
      <c r="R57" s="81" t="s">
        <v>147</v>
      </c>
    </row>
    <row r="58" spans="1:18" ht="12.6" customHeight="1">
      <c r="A58" s="16" t="s">
        <v>21</v>
      </c>
      <c r="B58" s="53" t="s">
        <v>763</v>
      </c>
      <c r="C58" s="165" t="s">
        <v>911</v>
      </c>
      <c r="D58" s="165" t="s">
        <v>920</v>
      </c>
      <c r="E58" s="165" t="s">
        <v>1008</v>
      </c>
      <c r="F58" s="165" t="s">
        <v>1016</v>
      </c>
      <c r="G58" s="133"/>
      <c r="H58" s="53" t="s">
        <v>528</v>
      </c>
      <c r="I58" s="53" t="s">
        <v>529</v>
      </c>
      <c r="J58" s="53" t="s">
        <v>306</v>
      </c>
      <c r="K58" s="53" t="s">
        <v>765</v>
      </c>
      <c r="L58" s="81" t="s">
        <v>771</v>
      </c>
      <c r="M58" s="15"/>
      <c r="N58" s="81" t="s">
        <v>534</v>
      </c>
      <c r="O58" s="81" t="s">
        <v>219</v>
      </c>
      <c r="P58" s="81" t="s">
        <v>176</v>
      </c>
      <c r="Q58" s="81" t="s">
        <v>122</v>
      </c>
      <c r="R58" s="81" t="s">
        <v>148</v>
      </c>
    </row>
    <row r="59" spans="1:18" ht="12.6" customHeight="1">
      <c r="A59" s="16" t="s">
        <v>22</v>
      </c>
      <c r="B59" s="53" t="s">
        <v>52</v>
      </c>
      <c r="C59" s="165" t="s">
        <v>912</v>
      </c>
      <c r="D59" s="165" t="s">
        <v>972</v>
      </c>
      <c r="E59" s="165" t="s">
        <v>113</v>
      </c>
      <c r="F59" s="165" t="s">
        <v>1017</v>
      </c>
      <c r="G59" s="133"/>
      <c r="H59" s="53" t="s">
        <v>47</v>
      </c>
      <c r="I59" s="53" t="s">
        <v>137</v>
      </c>
      <c r="J59" s="53" t="s">
        <v>766</v>
      </c>
      <c r="K59" s="53" t="s">
        <v>66</v>
      </c>
      <c r="L59" s="81" t="s">
        <v>772</v>
      </c>
      <c r="M59" s="15"/>
      <c r="N59" s="81" t="s">
        <v>52</v>
      </c>
      <c r="O59" s="81" t="s">
        <v>83</v>
      </c>
      <c r="P59" s="81" t="s">
        <v>63</v>
      </c>
      <c r="Q59" s="81" t="s">
        <v>47</v>
      </c>
      <c r="R59" s="81" t="s">
        <v>63</v>
      </c>
    </row>
    <row r="60" spans="1:18" ht="12.6" customHeight="1">
      <c r="A60" s="82" t="s">
        <v>45</v>
      </c>
      <c r="B60" s="81" t="s">
        <v>725</v>
      </c>
      <c r="C60" s="169" t="s">
        <v>913</v>
      </c>
      <c r="D60" s="169" t="s">
        <v>973</v>
      </c>
      <c r="E60" s="169" t="s">
        <v>1009</v>
      </c>
      <c r="F60" s="169" t="s">
        <v>1018</v>
      </c>
      <c r="G60" s="133"/>
      <c r="H60" s="81" t="s">
        <v>485</v>
      </c>
      <c r="I60" s="81" t="s">
        <v>486</v>
      </c>
      <c r="J60" s="81" t="s">
        <v>729</v>
      </c>
      <c r="K60" s="81" t="s">
        <v>730</v>
      </c>
      <c r="L60" s="81" t="s">
        <v>773</v>
      </c>
      <c r="M60" s="15"/>
      <c r="N60" s="81" t="s">
        <v>515</v>
      </c>
      <c r="O60" s="81" t="s">
        <v>220</v>
      </c>
      <c r="P60" s="81" t="s">
        <v>177</v>
      </c>
      <c r="Q60" s="81" t="s">
        <v>123</v>
      </c>
      <c r="R60" s="81" t="s">
        <v>150</v>
      </c>
    </row>
    <row r="61" spans="1:18" ht="12.6" customHeight="1">
      <c r="A61" s="67" t="s">
        <v>24</v>
      </c>
      <c r="B61" s="81" t="s">
        <v>737</v>
      </c>
      <c r="C61" s="169" t="s">
        <v>914</v>
      </c>
      <c r="D61" s="169" t="s">
        <v>974</v>
      </c>
      <c r="E61" s="169" t="s">
        <v>1010</v>
      </c>
      <c r="F61" s="169" t="s">
        <v>1019</v>
      </c>
      <c r="G61" s="133"/>
      <c r="H61" s="91" t="s">
        <v>497</v>
      </c>
      <c r="I61" s="91" t="s">
        <v>498</v>
      </c>
      <c r="J61" s="81" t="s">
        <v>746</v>
      </c>
      <c r="K61" s="81" t="s">
        <v>747</v>
      </c>
      <c r="L61" s="91" t="s">
        <v>761</v>
      </c>
      <c r="M61" s="15"/>
      <c r="N61" s="91" t="s">
        <v>523</v>
      </c>
      <c r="O61" s="81" t="s">
        <v>221</v>
      </c>
      <c r="P61" s="81" t="s">
        <v>178</v>
      </c>
      <c r="Q61" s="81" t="s">
        <v>124</v>
      </c>
      <c r="R61" s="81" t="s">
        <v>151</v>
      </c>
    </row>
    <row r="63" spans="1:18" ht="12.6" customHeight="1">
      <c r="A63" s="7" t="s">
        <v>852</v>
      </c>
    </row>
  </sheetData>
  <phoneticPr fontId="0" type="noConversion"/>
  <pageMargins left="0.75" right="0.75" top="1" bottom="1" header="0.5" footer="0.5"/>
  <pageSetup scale="70" orientation="landscape" horizontalDpi="1200" verticalDpi="1200" r:id="rId1"/>
  <headerFooter alignWithMargins="0"/>
  <ignoredErrors>
    <ignoredError sqref="G16:L16 C57:C59 C55 B16:C16 D16:E16 B32 C32:E34 D59" twoDigitTextYea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R103"/>
  <sheetViews>
    <sheetView zoomScale="65" workbookViewId="0">
      <selection activeCell="H91" sqref="H91"/>
    </sheetView>
  </sheetViews>
  <sheetFormatPr defaultColWidth="8.85546875" defaultRowHeight="12.6" customHeight="1"/>
  <cols>
    <col min="1" max="1" width="20.5703125" style="9" customWidth="1"/>
    <col min="2" max="2" width="8.28515625" style="9" customWidth="1"/>
    <col min="3" max="6" width="8.28515625" style="150" customWidth="1"/>
    <col min="7" max="7" width="2.42578125" style="9" customWidth="1"/>
    <col min="8" max="16" width="8.28515625" style="9" customWidth="1"/>
    <col min="17" max="17" width="7.7109375" style="9" customWidth="1"/>
    <col min="18" max="16384" width="8.85546875" style="9"/>
  </cols>
  <sheetData>
    <row r="8" spans="1:18" ht="12.6" customHeight="1">
      <c r="A8" s="77" t="s">
        <v>1</v>
      </c>
    </row>
    <row r="9" spans="1:18" ht="12.6" customHeight="1">
      <c r="A9" s="10" t="s">
        <v>77</v>
      </c>
    </row>
    <row r="10" spans="1:18" ht="12.6" customHeight="1">
      <c r="A10" s="62"/>
    </row>
    <row r="11" spans="1:18" s="21" customFormat="1" ht="12.6" customHeight="1">
      <c r="A11" s="61" t="s">
        <v>795</v>
      </c>
      <c r="C11" s="158"/>
      <c r="D11" s="158"/>
      <c r="E11" s="158"/>
      <c r="F11" s="158"/>
    </row>
    <row r="13" spans="1:18" ht="12.6" customHeight="1">
      <c r="A13" s="43"/>
      <c r="B13" s="14" t="s">
        <v>574</v>
      </c>
      <c r="C13" s="154" t="s">
        <v>866</v>
      </c>
      <c r="D13" s="154" t="s">
        <v>927</v>
      </c>
      <c r="E13" s="154" t="s">
        <v>982</v>
      </c>
      <c r="F13" s="52" t="s">
        <v>55</v>
      </c>
      <c r="G13" s="133"/>
      <c r="H13" s="14" t="s">
        <v>412</v>
      </c>
      <c r="I13" s="14" t="s">
        <v>413</v>
      </c>
      <c r="J13" s="14" t="s">
        <v>414</v>
      </c>
      <c r="K13" s="14" t="s">
        <v>415</v>
      </c>
      <c r="L13" s="52" t="s">
        <v>55</v>
      </c>
      <c r="M13" s="31"/>
      <c r="N13" s="14" t="s">
        <v>238</v>
      </c>
      <c r="O13" s="14" t="s">
        <v>239</v>
      </c>
      <c r="P13" s="14" t="s">
        <v>240</v>
      </c>
      <c r="Q13" s="14" t="s">
        <v>241</v>
      </c>
      <c r="R13" s="52" t="s">
        <v>55</v>
      </c>
    </row>
    <row r="14" spans="1:18" ht="12.6" customHeight="1">
      <c r="A14" s="16" t="s">
        <v>25</v>
      </c>
      <c r="B14" s="53" t="s">
        <v>644</v>
      </c>
      <c r="C14" s="165" t="s">
        <v>884</v>
      </c>
      <c r="D14" s="165" t="s">
        <v>940</v>
      </c>
      <c r="E14" s="165" t="s">
        <v>1041</v>
      </c>
      <c r="F14" s="169" t="s">
        <v>1086</v>
      </c>
      <c r="G14" s="133"/>
      <c r="H14" s="53" t="s">
        <v>1130</v>
      </c>
      <c r="I14" s="53" t="s">
        <v>469</v>
      </c>
      <c r="J14" s="53" t="s">
        <v>469</v>
      </c>
      <c r="K14" s="53" t="s">
        <v>645</v>
      </c>
      <c r="L14" s="81" t="s">
        <v>646</v>
      </c>
      <c r="M14" s="15"/>
      <c r="N14" s="53" t="s">
        <v>53</v>
      </c>
      <c r="O14" s="53" t="s">
        <v>137</v>
      </c>
      <c r="P14" s="53" t="s">
        <v>190</v>
      </c>
      <c r="Q14" s="53" t="s">
        <v>54</v>
      </c>
      <c r="R14" s="81" t="s">
        <v>246</v>
      </c>
    </row>
    <row r="15" spans="1:18" ht="12.6" customHeight="1">
      <c r="A15" s="16" t="s">
        <v>40</v>
      </c>
      <c r="B15" s="53" t="s">
        <v>647</v>
      </c>
      <c r="C15" s="165" t="s">
        <v>885</v>
      </c>
      <c r="D15" s="165" t="s">
        <v>941</v>
      </c>
      <c r="E15" s="165" t="s">
        <v>1042</v>
      </c>
      <c r="F15" s="169" t="s">
        <v>1087</v>
      </c>
      <c r="G15" s="133"/>
      <c r="H15" s="53" t="s">
        <v>439</v>
      </c>
      <c r="I15" s="53" t="s">
        <v>470</v>
      </c>
      <c r="J15" s="53" t="s">
        <v>448</v>
      </c>
      <c r="K15" s="53" t="s">
        <v>605</v>
      </c>
      <c r="L15" s="81" t="s">
        <v>260</v>
      </c>
      <c r="M15" s="37"/>
      <c r="N15" s="53" t="s">
        <v>167</v>
      </c>
      <c r="O15" s="53" t="s">
        <v>64</v>
      </c>
      <c r="P15" s="53" t="s">
        <v>66</v>
      </c>
      <c r="Q15" s="53" t="s">
        <v>64</v>
      </c>
      <c r="R15" s="81" t="s">
        <v>280</v>
      </c>
    </row>
    <row r="16" spans="1:18" ht="12.6" customHeight="1">
      <c r="A16" s="16" t="s">
        <v>8</v>
      </c>
      <c r="B16" s="53" t="s">
        <v>648</v>
      </c>
      <c r="C16" s="165" t="s">
        <v>645</v>
      </c>
      <c r="D16" s="165" t="s">
        <v>645</v>
      </c>
      <c r="E16" s="165" t="s">
        <v>1043</v>
      </c>
      <c r="F16" s="169" t="s">
        <v>1088</v>
      </c>
      <c r="G16" s="133"/>
      <c r="H16" s="53" t="s">
        <v>1044</v>
      </c>
      <c r="I16" s="53" t="s">
        <v>471</v>
      </c>
      <c r="J16" s="53" t="s">
        <v>555</v>
      </c>
      <c r="K16" s="53" t="s">
        <v>555</v>
      </c>
      <c r="L16" s="81" t="s">
        <v>465</v>
      </c>
      <c r="M16" s="15"/>
      <c r="N16" s="53" t="s">
        <v>53</v>
      </c>
      <c r="O16" s="53" t="s">
        <v>88</v>
      </c>
      <c r="P16" s="53" t="s">
        <v>153</v>
      </c>
      <c r="Q16" s="53" t="s">
        <v>48</v>
      </c>
      <c r="R16" s="81" t="s">
        <v>374</v>
      </c>
    </row>
    <row r="17" spans="1:18" ht="12.6" customHeight="1">
      <c r="A17" s="16" t="s">
        <v>36</v>
      </c>
      <c r="B17" s="53" t="s">
        <v>446</v>
      </c>
      <c r="C17" s="165" t="s">
        <v>446</v>
      </c>
      <c r="D17" s="165" t="s">
        <v>446</v>
      </c>
      <c r="E17" s="165" t="s">
        <v>1044</v>
      </c>
      <c r="F17" s="169" t="s">
        <v>965</v>
      </c>
      <c r="G17" s="133"/>
      <c r="H17" s="53" t="s">
        <v>438</v>
      </c>
      <c r="I17" s="53" t="s">
        <v>438</v>
      </c>
      <c r="J17" s="53" t="s">
        <v>446</v>
      </c>
      <c r="K17" s="53" t="s">
        <v>446</v>
      </c>
      <c r="L17" s="81" t="s">
        <v>70</v>
      </c>
      <c r="M17" s="37"/>
      <c r="N17" s="53" t="s">
        <v>47</v>
      </c>
      <c r="O17" s="53" t="s">
        <v>47</v>
      </c>
      <c r="P17" s="53" t="s">
        <v>47</v>
      </c>
      <c r="Q17" s="53" t="s">
        <v>47</v>
      </c>
      <c r="R17" s="81" t="s">
        <v>47</v>
      </c>
    </row>
    <row r="18" spans="1:18" ht="12.6" customHeight="1">
      <c r="A18" s="16" t="s">
        <v>41</v>
      </c>
      <c r="B18" s="53" t="s">
        <v>649</v>
      </c>
      <c r="C18" s="165" t="s">
        <v>886</v>
      </c>
      <c r="D18" s="165" t="s">
        <v>942</v>
      </c>
      <c r="E18" s="165" t="s">
        <v>1045</v>
      </c>
      <c r="F18" s="169" t="s">
        <v>1089</v>
      </c>
      <c r="G18" s="133"/>
      <c r="H18" s="53" t="s">
        <v>1131</v>
      </c>
      <c r="I18" s="53" t="s">
        <v>472</v>
      </c>
      <c r="J18" s="53" t="s">
        <v>556</v>
      </c>
      <c r="K18" s="53" t="s">
        <v>650</v>
      </c>
      <c r="L18" s="81" t="s">
        <v>651</v>
      </c>
      <c r="M18" s="31"/>
      <c r="N18" s="53" t="s">
        <v>244</v>
      </c>
      <c r="O18" s="53" t="s">
        <v>309</v>
      </c>
      <c r="P18" s="53" t="s">
        <v>232</v>
      </c>
      <c r="Q18" s="53" t="s">
        <v>375</v>
      </c>
      <c r="R18" s="81" t="s">
        <v>376</v>
      </c>
    </row>
    <row r="19" spans="1:18" ht="12.6" customHeight="1">
      <c r="A19" s="16" t="s">
        <v>56</v>
      </c>
      <c r="B19" s="53" t="s">
        <v>652</v>
      </c>
      <c r="C19" s="165" t="s">
        <v>887</v>
      </c>
      <c r="D19" s="165" t="s">
        <v>943</v>
      </c>
      <c r="E19" s="165" t="s">
        <v>1046</v>
      </c>
      <c r="F19" s="169" t="s">
        <v>1090</v>
      </c>
      <c r="G19" s="133"/>
      <c r="H19" s="53" t="s">
        <v>1132</v>
      </c>
      <c r="I19" s="53" t="s">
        <v>473</v>
      </c>
      <c r="J19" s="53" t="s">
        <v>557</v>
      </c>
      <c r="K19" s="53" t="s">
        <v>653</v>
      </c>
      <c r="L19" s="81" t="s">
        <v>654</v>
      </c>
      <c r="M19" s="31"/>
      <c r="N19" s="53" t="s">
        <v>231</v>
      </c>
      <c r="O19" s="53" t="s">
        <v>299</v>
      </c>
      <c r="P19" s="53" t="s">
        <v>64</v>
      </c>
      <c r="Q19" s="53" t="s">
        <v>377</v>
      </c>
      <c r="R19" s="81" t="s">
        <v>378</v>
      </c>
    </row>
    <row r="20" spans="1:18" ht="12.6" customHeight="1">
      <c r="A20" s="82" t="s">
        <v>23</v>
      </c>
      <c r="B20" s="81" t="s">
        <v>655</v>
      </c>
      <c r="C20" s="169" t="s">
        <v>888</v>
      </c>
      <c r="D20" s="169" t="s">
        <v>944</v>
      </c>
      <c r="E20" s="169" t="s">
        <v>1047</v>
      </c>
      <c r="F20" s="169" t="s">
        <v>1091</v>
      </c>
      <c r="G20" s="133"/>
      <c r="H20" s="81" t="s">
        <v>1133</v>
      </c>
      <c r="I20" s="81" t="s">
        <v>474</v>
      </c>
      <c r="J20" s="81" t="s">
        <v>558</v>
      </c>
      <c r="K20" s="81" t="s">
        <v>656</v>
      </c>
      <c r="L20" s="81" t="s">
        <v>625</v>
      </c>
      <c r="M20" s="15"/>
      <c r="N20" s="81" t="s">
        <v>242</v>
      </c>
      <c r="O20" s="81" t="s">
        <v>307</v>
      </c>
      <c r="P20" s="81" t="s">
        <v>313</v>
      </c>
      <c r="Q20" s="81" t="s">
        <v>379</v>
      </c>
      <c r="R20" s="81" t="s">
        <v>380</v>
      </c>
    </row>
    <row r="22" spans="1:18" ht="12.6" customHeight="1">
      <c r="A22" s="61" t="s">
        <v>796</v>
      </c>
    </row>
    <row r="24" spans="1:18" ht="12.6" customHeight="1">
      <c r="A24" s="43"/>
      <c r="B24" s="14" t="s">
        <v>574</v>
      </c>
      <c r="C24" s="154" t="s">
        <v>866</v>
      </c>
      <c r="D24" s="154" t="s">
        <v>927</v>
      </c>
      <c r="E24" s="154" t="s">
        <v>982</v>
      </c>
      <c r="F24" s="52" t="s">
        <v>55</v>
      </c>
      <c r="G24" s="133"/>
      <c r="H24" s="14" t="s">
        <v>412</v>
      </c>
      <c r="I24" s="14" t="s">
        <v>413</v>
      </c>
      <c r="J24" s="14" t="s">
        <v>414</v>
      </c>
      <c r="K24" s="14" t="s">
        <v>415</v>
      </c>
      <c r="L24" s="52" t="s">
        <v>55</v>
      </c>
      <c r="M24" s="31"/>
      <c r="N24" s="14" t="s">
        <v>238</v>
      </c>
      <c r="O24" s="14" t="s">
        <v>239</v>
      </c>
      <c r="P24" s="14" t="s">
        <v>240</v>
      </c>
      <c r="Q24" s="14" t="s">
        <v>241</v>
      </c>
      <c r="R24" s="52" t="s">
        <v>55</v>
      </c>
    </row>
    <row r="25" spans="1:18" ht="12.6" customHeight="1">
      <c r="A25" s="16" t="s">
        <v>25</v>
      </c>
      <c r="B25" s="53" t="s">
        <v>680</v>
      </c>
      <c r="C25" s="165" t="s">
        <v>680</v>
      </c>
      <c r="D25" s="165" t="s">
        <v>935</v>
      </c>
      <c r="E25" s="165" t="s">
        <v>1048</v>
      </c>
      <c r="F25" s="169" t="s">
        <v>1092</v>
      </c>
      <c r="G25" s="133"/>
      <c r="H25" s="53" t="s">
        <v>1126</v>
      </c>
      <c r="I25" s="53" t="s">
        <v>475</v>
      </c>
      <c r="J25" s="53" t="s">
        <v>559</v>
      </c>
      <c r="K25" s="53" t="s">
        <v>681</v>
      </c>
      <c r="L25" s="81" t="s">
        <v>682</v>
      </c>
      <c r="M25" s="31"/>
      <c r="N25" s="53" t="s">
        <v>245</v>
      </c>
      <c r="O25" s="53" t="s">
        <v>100</v>
      </c>
      <c r="P25" s="53" t="s">
        <v>205</v>
      </c>
      <c r="Q25" s="53" t="s">
        <v>381</v>
      </c>
      <c r="R25" s="81" t="s">
        <v>382</v>
      </c>
    </row>
    <row r="26" spans="1:18" ht="12.6" customHeight="1">
      <c r="A26" s="16" t="s">
        <v>40</v>
      </c>
      <c r="B26" s="53" t="s">
        <v>683</v>
      </c>
      <c r="C26" s="165" t="s">
        <v>889</v>
      </c>
      <c r="D26" s="165" t="s">
        <v>936</v>
      </c>
      <c r="E26" s="165" t="s">
        <v>1049</v>
      </c>
      <c r="F26" s="169" t="s">
        <v>1093</v>
      </c>
      <c r="G26" s="133"/>
      <c r="H26" s="53" t="s">
        <v>1127</v>
      </c>
      <c r="I26" s="53" t="s">
        <v>476</v>
      </c>
      <c r="J26" s="53" t="s">
        <v>560</v>
      </c>
      <c r="K26" s="53" t="s">
        <v>684</v>
      </c>
      <c r="L26" s="81" t="s">
        <v>685</v>
      </c>
      <c r="M26" s="31"/>
      <c r="N26" s="53" t="s">
        <v>246</v>
      </c>
      <c r="O26" s="53" t="s">
        <v>310</v>
      </c>
      <c r="P26" s="53" t="s">
        <v>261</v>
      </c>
      <c r="Q26" s="53" t="s">
        <v>383</v>
      </c>
      <c r="R26" s="81" t="s">
        <v>384</v>
      </c>
    </row>
    <row r="27" spans="1:18" ht="12.6" customHeight="1">
      <c r="A27" s="16" t="s">
        <v>8</v>
      </c>
      <c r="B27" s="53" t="s">
        <v>686</v>
      </c>
      <c r="C27" s="165" t="s">
        <v>890</v>
      </c>
      <c r="D27" s="165" t="s">
        <v>937</v>
      </c>
      <c r="E27" s="165" t="s">
        <v>1050</v>
      </c>
      <c r="F27" s="169" t="s">
        <v>1094</v>
      </c>
      <c r="G27" s="133"/>
      <c r="H27" s="53" t="s">
        <v>1128</v>
      </c>
      <c r="I27" s="53" t="s">
        <v>477</v>
      </c>
      <c r="J27" s="53" t="s">
        <v>561</v>
      </c>
      <c r="K27" s="53" t="s">
        <v>687</v>
      </c>
      <c r="L27" s="81" t="s">
        <v>688</v>
      </c>
      <c r="M27" s="31"/>
      <c r="N27" s="53" t="s">
        <v>247</v>
      </c>
      <c r="O27" s="53" t="s">
        <v>311</v>
      </c>
      <c r="P27" s="53" t="s">
        <v>278</v>
      </c>
      <c r="Q27" s="53" t="s">
        <v>385</v>
      </c>
      <c r="R27" s="81" t="s">
        <v>386</v>
      </c>
    </row>
    <row r="28" spans="1:18" ht="12.6" customHeight="1">
      <c r="A28" s="16" t="s">
        <v>36</v>
      </c>
      <c r="B28" s="53" t="s">
        <v>545</v>
      </c>
      <c r="C28" s="165" t="s">
        <v>545</v>
      </c>
      <c r="D28" s="165" t="s">
        <v>545</v>
      </c>
      <c r="E28" s="165" t="s">
        <v>545</v>
      </c>
      <c r="F28" s="169" t="s">
        <v>1095</v>
      </c>
      <c r="G28" s="133"/>
      <c r="H28" s="53" t="s">
        <v>438</v>
      </c>
      <c r="I28" s="53" t="s">
        <v>438</v>
      </c>
      <c r="J28" s="53" t="s">
        <v>439</v>
      </c>
      <c r="K28" s="53" t="s">
        <v>545</v>
      </c>
      <c r="L28" s="81" t="s">
        <v>316</v>
      </c>
      <c r="M28" s="31"/>
      <c r="N28" s="53" t="s">
        <v>47</v>
      </c>
      <c r="O28" s="53" t="s">
        <v>47</v>
      </c>
      <c r="P28" s="53" t="s">
        <v>47</v>
      </c>
      <c r="Q28" s="53" t="s">
        <v>47</v>
      </c>
      <c r="R28" s="81" t="s">
        <v>47</v>
      </c>
    </row>
    <row r="29" spans="1:18" ht="12.6" customHeight="1">
      <c r="A29" s="16" t="s">
        <v>26</v>
      </c>
      <c r="B29" s="53" t="s">
        <v>689</v>
      </c>
      <c r="C29" s="165" t="s">
        <v>891</v>
      </c>
      <c r="D29" s="165" t="s">
        <v>938</v>
      </c>
      <c r="E29" s="165" t="s">
        <v>1051</v>
      </c>
      <c r="F29" s="169" t="s">
        <v>1096</v>
      </c>
      <c r="G29" s="133"/>
      <c r="H29" s="53" t="s">
        <v>1125</v>
      </c>
      <c r="I29" s="53" t="s">
        <v>478</v>
      </c>
      <c r="J29" s="53" t="s">
        <v>562</v>
      </c>
      <c r="K29" s="53" t="s">
        <v>690</v>
      </c>
      <c r="L29" s="81" t="s">
        <v>691</v>
      </c>
      <c r="M29" s="31"/>
      <c r="N29" s="53" t="s">
        <v>248</v>
      </c>
      <c r="O29" s="53" t="s">
        <v>312</v>
      </c>
      <c r="P29" s="53" t="s">
        <v>317</v>
      </c>
      <c r="Q29" s="53" t="s">
        <v>387</v>
      </c>
      <c r="R29" s="81" t="s">
        <v>388</v>
      </c>
    </row>
    <row r="30" spans="1:18" ht="12.6" customHeight="1">
      <c r="A30" s="82" t="s">
        <v>23</v>
      </c>
      <c r="B30" s="81" t="s">
        <v>692</v>
      </c>
      <c r="C30" s="169" t="s">
        <v>892</v>
      </c>
      <c r="D30" s="169" t="s">
        <v>939</v>
      </c>
      <c r="E30" s="169" t="s">
        <v>1052</v>
      </c>
      <c r="F30" s="169" t="s">
        <v>1097</v>
      </c>
      <c r="G30" s="133"/>
      <c r="H30" s="81" t="s">
        <v>1129</v>
      </c>
      <c r="I30" s="81" t="s">
        <v>479</v>
      </c>
      <c r="J30" s="81" t="s">
        <v>563</v>
      </c>
      <c r="K30" s="81" t="s">
        <v>693</v>
      </c>
      <c r="L30" s="81" t="s">
        <v>694</v>
      </c>
      <c r="M30" s="15"/>
      <c r="N30" s="81" t="s">
        <v>243</v>
      </c>
      <c r="O30" s="81" t="s">
        <v>308</v>
      </c>
      <c r="P30" s="81" t="s">
        <v>314</v>
      </c>
      <c r="Q30" s="81" t="s">
        <v>389</v>
      </c>
      <c r="R30" s="81" t="s">
        <v>390</v>
      </c>
    </row>
    <row r="32" spans="1:18" ht="12.6" customHeight="1">
      <c r="A32" s="61" t="s">
        <v>797</v>
      </c>
    </row>
    <row r="34" spans="1:18" ht="12.6" customHeight="1">
      <c r="A34" s="43"/>
      <c r="B34" s="14" t="s">
        <v>574</v>
      </c>
      <c r="C34" s="154" t="s">
        <v>866</v>
      </c>
      <c r="D34" s="174" t="s">
        <v>927</v>
      </c>
      <c r="E34" s="154" t="s">
        <v>982</v>
      </c>
      <c r="F34" s="52" t="s">
        <v>55</v>
      </c>
      <c r="G34" s="133"/>
      <c r="H34" s="14" t="s">
        <v>412</v>
      </c>
      <c r="I34" s="14" t="s">
        <v>413</v>
      </c>
      <c r="J34" s="14" t="s">
        <v>414</v>
      </c>
      <c r="K34" s="14" t="s">
        <v>415</v>
      </c>
      <c r="L34" s="52" t="s">
        <v>55</v>
      </c>
      <c r="M34" s="31"/>
      <c r="N34" s="14" t="s">
        <v>238</v>
      </c>
      <c r="O34" s="14" t="s">
        <v>239</v>
      </c>
      <c r="P34" s="14" t="s">
        <v>240</v>
      </c>
      <c r="Q34" s="14" t="s">
        <v>241</v>
      </c>
      <c r="R34" s="52" t="s">
        <v>55</v>
      </c>
    </row>
    <row r="35" spans="1:18" ht="12.6" customHeight="1">
      <c r="A35" s="16" t="s">
        <v>25</v>
      </c>
      <c r="B35" s="53" t="s">
        <v>137</v>
      </c>
      <c r="C35" s="165" t="s">
        <v>70</v>
      </c>
      <c r="D35" s="165" t="s">
        <v>47</v>
      </c>
      <c r="E35" s="165" t="s">
        <v>47</v>
      </c>
      <c r="F35" s="169" t="s">
        <v>118</v>
      </c>
      <c r="G35" s="133"/>
      <c r="H35" s="55" t="s">
        <v>47</v>
      </c>
      <c r="I35" s="53" t="s">
        <v>70</v>
      </c>
      <c r="J35" s="53" t="s">
        <v>64</v>
      </c>
      <c r="K35" s="53" t="s">
        <v>66</v>
      </c>
      <c r="L35" s="81" t="s">
        <v>167</v>
      </c>
      <c r="M35" s="31"/>
      <c r="N35" s="55" t="s">
        <v>70</v>
      </c>
      <c r="O35" s="53" t="s">
        <v>85</v>
      </c>
      <c r="P35" s="53" t="s">
        <v>70</v>
      </c>
      <c r="Q35" s="53" t="s">
        <v>70</v>
      </c>
      <c r="R35" s="81" t="s">
        <v>316</v>
      </c>
    </row>
    <row r="36" spans="1:18" ht="12.6" customHeight="1">
      <c r="A36" s="16" t="s">
        <v>40</v>
      </c>
      <c r="B36" s="53" t="s">
        <v>318</v>
      </c>
      <c r="C36" s="165" t="s">
        <v>876</v>
      </c>
      <c r="D36" s="165" t="s">
        <v>950</v>
      </c>
      <c r="E36" s="165" t="s">
        <v>1053</v>
      </c>
      <c r="F36" s="169" t="s">
        <v>1054</v>
      </c>
      <c r="G36" s="133"/>
      <c r="H36" s="53" t="s">
        <v>149</v>
      </c>
      <c r="I36" s="53" t="s">
        <v>63</v>
      </c>
      <c r="J36" s="53" t="s">
        <v>524</v>
      </c>
      <c r="K36" s="53" t="s">
        <v>657</v>
      </c>
      <c r="L36" s="81" t="s">
        <v>347</v>
      </c>
      <c r="M36" s="31"/>
      <c r="N36" s="53" t="s">
        <v>192</v>
      </c>
      <c r="O36" s="53" t="s">
        <v>287</v>
      </c>
      <c r="P36" s="53" t="s">
        <v>324</v>
      </c>
      <c r="Q36" s="53" t="s">
        <v>207</v>
      </c>
      <c r="R36" s="81" t="s">
        <v>398</v>
      </c>
    </row>
    <row r="37" spans="1:18" ht="12.6" customHeight="1">
      <c r="A37" s="16" t="s">
        <v>8</v>
      </c>
      <c r="B37" s="53" t="s">
        <v>658</v>
      </c>
      <c r="C37" s="165" t="s">
        <v>893</v>
      </c>
      <c r="D37" s="165" t="s">
        <v>951</v>
      </c>
      <c r="E37" s="165" t="s">
        <v>1055</v>
      </c>
      <c r="F37" s="169" t="s">
        <v>1056</v>
      </c>
      <c r="G37" s="133"/>
      <c r="H37" s="55" t="s">
        <v>47</v>
      </c>
      <c r="I37" s="53" t="s">
        <v>54</v>
      </c>
      <c r="J37" s="53" t="s">
        <v>68</v>
      </c>
      <c r="K37" s="53" t="s">
        <v>659</v>
      </c>
      <c r="L37" s="81" t="s">
        <v>660</v>
      </c>
      <c r="M37" s="31"/>
      <c r="N37" s="55" t="s">
        <v>54</v>
      </c>
      <c r="O37" s="53" t="s">
        <v>288</v>
      </c>
      <c r="P37" s="53" t="s">
        <v>325</v>
      </c>
      <c r="Q37" s="53" t="s">
        <v>399</v>
      </c>
      <c r="R37" s="81" t="s">
        <v>400</v>
      </c>
    </row>
    <row r="38" spans="1:18" ht="12.6" customHeight="1">
      <c r="A38" s="16" t="s">
        <v>36</v>
      </c>
      <c r="B38" s="53" t="s">
        <v>47</v>
      </c>
      <c r="C38" s="165" t="s">
        <v>47</v>
      </c>
      <c r="D38" s="165" t="s">
        <v>47</v>
      </c>
      <c r="E38" s="165" t="s">
        <v>64</v>
      </c>
      <c r="F38" s="169" t="s">
        <v>64</v>
      </c>
      <c r="G38" s="133"/>
      <c r="H38" s="55" t="s">
        <v>47</v>
      </c>
      <c r="I38" s="53" t="s">
        <v>48</v>
      </c>
      <c r="J38" s="53" t="s">
        <v>47</v>
      </c>
      <c r="K38" s="53" t="s">
        <v>47</v>
      </c>
      <c r="L38" s="81" t="s">
        <v>48</v>
      </c>
      <c r="M38" s="31"/>
      <c r="N38" s="55" t="s">
        <v>47</v>
      </c>
      <c r="O38" s="53" t="s">
        <v>47</v>
      </c>
      <c r="P38" s="53" t="s">
        <v>47</v>
      </c>
      <c r="Q38" s="53" t="s">
        <v>47</v>
      </c>
      <c r="R38" s="81" t="s">
        <v>47</v>
      </c>
    </row>
    <row r="39" spans="1:18" ht="12.6" customHeight="1">
      <c r="A39" s="16" t="s">
        <v>41</v>
      </c>
      <c r="B39" s="53" t="s">
        <v>100</v>
      </c>
      <c r="C39" s="165" t="s">
        <v>894</v>
      </c>
      <c r="D39" s="165" t="s">
        <v>399</v>
      </c>
      <c r="E39" s="165" t="s">
        <v>223</v>
      </c>
      <c r="F39" s="169" t="s">
        <v>1057</v>
      </c>
      <c r="G39" s="133"/>
      <c r="H39" s="55" t="s">
        <v>47</v>
      </c>
      <c r="I39" s="53" t="s">
        <v>458</v>
      </c>
      <c r="J39" s="53" t="s">
        <v>223</v>
      </c>
      <c r="K39" s="53" t="s">
        <v>661</v>
      </c>
      <c r="L39" s="81" t="s">
        <v>662</v>
      </c>
      <c r="M39" s="31"/>
      <c r="N39" s="55" t="s">
        <v>258</v>
      </c>
      <c r="O39" s="53" t="s">
        <v>289</v>
      </c>
      <c r="P39" s="53" t="s">
        <v>326</v>
      </c>
      <c r="Q39" s="53" t="s">
        <v>70</v>
      </c>
      <c r="R39" s="81" t="s">
        <v>401</v>
      </c>
    </row>
    <row r="40" spans="1:18" ht="12.6" customHeight="1">
      <c r="A40" s="16" t="s">
        <v>296</v>
      </c>
      <c r="B40" s="53" t="s">
        <v>89</v>
      </c>
      <c r="C40" s="165" t="s">
        <v>53</v>
      </c>
      <c r="D40" s="165" t="s">
        <v>90</v>
      </c>
      <c r="E40" s="165" t="s">
        <v>63</v>
      </c>
      <c r="F40" s="169" t="s">
        <v>1058</v>
      </c>
      <c r="G40" s="133"/>
      <c r="H40" s="55" t="s">
        <v>52</v>
      </c>
      <c r="I40" s="53" t="s">
        <v>87</v>
      </c>
      <c r="J40" s="53" t="s">
        <v>549</v>
      </c>
      <c r="K40" s="53" t="s">
        <v>663</v>
      </c>
      <c r="L40" s="81" t="s">
        <v>664</v>
      </c>
      <c r="M40" s="15"/>
      <c r="N40" s="55" t="s">
        <v>259</v>
      </c>
      <c r="O40" s="53" t="s">
        <v>136</v>
      </c>
      <c r="P40" s="53" t="s">
        <v>65</v>
      </c>
      <c r="Q40" s="53" t="s">
        <v>89</v>
      </c>
      <c r="R40" s="81" t="s">
        <v>402</v>
      </c>
    </row>
    <row r="41" spans="1:18" ht="12.6" customHeight="1">
      <c r="A41" s="82" t="s">
        <v>23</v>
      </c>
      <c r="B41" s="81" t="s">
        <v>665</v>
      </c>
      <c r="C41" s="169" t="s">
        <v>877</v>
      </c>
      <c r="D41" s="169" t="s">
        <v>948</v>
      </c>
      <c r="E41" s="169" t="s">
        <v>997</v>
      </c>
      <c r="F41" s="169" t="s">
        <v>1030</v>
      </c>
      <c r="G41" s="133"/>
      <c r="H41" s="81" t="s">
        <v>417</v>
      </c>
      <c r="I41" s="81" t="s">
        <v>456</v>
      </c>
      <c r="J41" s="81" t="s">
        <v>547</v>
      </c>
      <c r="K41" s="81" t="s">
        <v>637</v>
      </c>
      <c r="L41" s="81" t="s">
        <v>636</v>
      </c>
      <c r="M41" s="56"/>
      <c r="N41" s="81" t="s">
        <v>319</v>
      </c>
      <c r="O41" s="81" t="s">
        <v>285</v>
      </c>
      <c r="P41" s="81" t="s">
        <v>320</v>
      </c>
      <c r="Q41" s="81" t="s">
        <v>394</v>
      </c>
      <c r="R41" s="81" t="s">
        <v>395</v>
      </c>
    </row>
    <row r="42" spans="1:18" ht="12.6" customHeight="1">
      <c r="D42" s="149"/>
      <c r="E42" s="149"/>
    </row>
    <row r="43" spans="1:18" ht="12.6" customHeight="1">
      <c r="A43" s="61" t="s">
        <v>798</v>
      </c>
      <c r="B43" s="8"/>
      <c r="C43" s="149"/>
      <c r="H43" s="8"/>
      <c r="N43" s="8"/>
    </row>
    <row r="45" spans="1:18" ht="12.6" customHeight="1">
      <c r="A45" s="43"/>
      <c r="B45" s="14" t="s">
        <v>574</v>
      </c>
      <c r="C45" s="154" t="s">
        <v>866</v>
      </c>
      <c r="D45" s="154" t="s">
        <v>927</v>
      </c>
      <c r="E45" s="154" t="s">
        <v>982</v>
      </c>
      <c r="F45" s="52" t="s">
        <v>55</v>
      </c>
      <c r="G45" s="133"/>
      <c r="H45" s="14" t="s">
        <v>412</v>
      </c>
      <c r="I45" s="14" t="s">
        <v>413</v>
      </c>
      <c r="J45" s="14" t="s">
        <v>414</v>
      </c>
      <c r="K45" s="14" t="s">
        <v>415</v>
      </c>
      <c r="L45" s="52" t="s">
        <v>55</v>
      </c>
      <c r="M45" s="31"/>
      <c r="N45" s="14" t="s">
        <v>238</v>
      </c>
      <c r="O45" s="14" t="s">
        <v>239</v>
      </c>
      <c r="P45" s="14" t="s">
        <v>240</v>
      </c>
      <c r="Q45" s="14" t="s">
        <v>241</v>
      </c>
      <c r="R45" s="52" t="s">
        <v>55</v>
      </c>
    </row>
    <row r="46" spans="1:18" ht="12.6" customHeight="1">
      <c r="A46" s="16" t="s">
        <v>25</v>
      </c>
      <c r="B46" s="53" t="s">
        <v>695</v>
      </c>
      <c r="C46" s="165" t="s">
        <v>136</v>
      </c>
      <c r="D46" s="165" t="s">
        <v>952</v>
      </c>
      <c r="E46" s="165" t="s">
        <v>1059</v>
      </c>
      <c r="F46" s="169" t="s">
        <v>1060</v>
      </c>
      <c r="G46" s="133"/>
      <c r="H46" s="55" t="s">
        <v>419</v>
      </c>
      <c r="I46" s="53" t="s">
        <v>459</v>
      </c>
      <c r="J46" s="53" t="s">
        <v>550</v>
      </c>
      <c r="K46" s="53" t="s">
        <v>696</v>
      </c>
      <c r="L46" s="81" t="s">
        <v>697</v>
      </c>
      <c r="M46" s="31"/>
      <c r="N46" s="55" t="s">
        <v>260</v>
      </c>
      <c r="O46" s="53" t="s">
        <v>290</v>
      </c>
      <c r="P46" s="53" t="s">
        <v>327</v>
      </c>
      <c r="Q46" s="53" t="s">
        <v>403</v>
      </c>
      <c r="R46" s="81" t="s">
        <v>404</v>
      </c>
    </row>
    <row r="47" spans="1:18" ht="12.6" customHeight="1">
      <c r="A47" s="16" t="s">
        <v>40</v>
      </c>
      <c r="B47" s="53" t="s">
        <v>47</v>
      </c>
      <c r="C47" s="165" t="s">
        <v>895</v>
      </c>
      <c r="D47" s="165" t="s">
        <v>953</v>
      </c>
      <c r="E47" s="165" t="s">
        <v>1061</v>
      </c>
      <c r="F47" s="169" t="s">
        <v>1062</v>
      </c>
      <c r="G47" s="133"/>
      <c r="H47" s="53" t="s">
        <v>420</v>
      </c>
      <c r="I47" s="53" t="s">
        <v>88</v>
      </c>
      <c r="J47" s="53" t="s">
        <v>551</v>
      </c>
      <c r="K47" s="53" t="s">
        <v>698</v>
      </c>
      <c r="L47" s="81" t="s">
        <v>699</v>
      </c>
      <c r="M47" s="15"/>
      <c r="N47" s="53" t="s">
        <v>261</v>
      </c>
      <c r="O47" s="53" t="s">
        <v>291</v>
      </c>
      <c r="P47" s="53" t="s">
        <v>328</v>
      </c>
      <c r="Q47" s="53" t="s">
        <v>329</v>
      </c>
      <c r="R47" s="81" t="s">
        <v>405</v>
      </c>
    </row>
    <row r="48" spans="1:18" ht="12.6" customHeight="1">
      <c r="A48" s="16" t="s">
        <v>8</v>
      </c>
      <c r="B48" s="53" t="s">
        <v>700</v>
      </c>
      <c r="C48" s="165" t="s">
        <v>896</v>
      </c>
      <c r="D48" s="165" t="s">
        <v>954</v>
      </c>
      <c r="E48" s="165" t="s">
        <v>1063</v>
      </c>
      <c r="F48" s="169" t="s">
        <v>1064</v>
      </c>
      <c r="G48" s="133"/>
      <c r="H48" s="55" t="s">
        <v>421</v>
      </c>
      <c r="I48" s="53" t="s">
        <v>460</v>
      </c>
      <c r="J48" s="53" t="s">
        <v>552</v>
      </c>
      <c r="K48" s="53" t="s">
        <v>701</v>
      </c>
      <c r="L48" s="81" t="s">
        <v>702</v>
      </c>
      <c r="M48" s="37"/>
      <c r="N48" s="55" t="s">
        <v>262</v>
      </c>
      <c r="O48" s="53" t="s">
        <v>292</v>
      </c>
      <c r="P48" s="53" t="s">
        <v>329</v>
      </c>
      <c r="Q48" s="53" t="s">
        <v>406</v>
      </c>
      <c r="R48" s="81" t="s">
        <v>407</v>
      </c>
    </row>
    <row r="49" spans="1:18" ht="12.6" customHeight="1">
      <c r="A49" s="16" t="s">
        <v>36</v>
      </c>
      <c r="B49" s="53" t="s">
        <v>47</v>
      </c>
      <c r="C49" s="165" t="s">
        <v>47</v>
      </c>
      <c r="D49" s="165" t="s">
        <v>47</v>
      </c>
      <c r="E49" s="165" t="s">
        <v>47</v>
      </c>
      <c r="F49" s="169" t="s">
        <v>47</v>
      </c>
      <c r="G49" s="133"/>
      <c r="H49" s="55" t="s">
        <v>47</v>
      </c>
      <c r="I49" s="53" t="s">
        <v>47</v>
      </c>
      <c r="J49" s="53" t="s">
        <v>47</v>
      </c>
      <c r="K49" s="53" t="s">
        <v>47</v>
      </c>
      <c r="L49" s="81" t="s">
        <v>47</v>
      </c>
      <c r="M49" s="15"/>
      <c r="N49" s="55" t="s">
        <v>47</v>
      </c>
      <c r="O49" s="53" t="s">
        <v>202</v>
      </c>
      <c r="P49" s="53" t="s">
        <v>47</v>
      </c>
      <c r="Q49" s="53" t="s">
        <v>47</v>
      </c>
      <c r="R49" s="81" t="s">
        <v>202</v>
      </c>
    </row>
    <row r="50" spans="1:18" ht="12.6" customHeight="1">
      <c r="A50" s="16" t="s">
        <v>41</v>
      </c>
      <c r="B50" s="53" t="s">
        <v>646</v>
      </c>
      <c r="C50" s="165" t="s">
        <v>897</v>
      </c>
      <c r="D50" s="165" t="s">
        <v>955</v>
      </c>
      <c r="E50" s="165" t="s">
        <v>1065</v>
      </c>
      <c r="F50" s="169" t="s">
        <v>1066</v>
      </c>
      <c r="G50" s="133"/>
      <c r="H50" s="55" t="s">
        <v>422</v>
      </c>
      <c r="I50" s="53" t="s">
        <v>461</v>
      </c>
      <c r="J50" s="53" t="s">
        <v>553</v>
      </c>
      <c r="K50" s="53" t="s">
        <v>703</v>
      </c>
      <c r="L50" s="81" t="s">
        <v>704</v>
      </c>
      <c r="M50" s="37"/>
      <c r="N50" s="55" t="s">
        <v>263</v>
      </c>
      <c r="O50" s="53" t="s">
        <v>293</v>
      </c>
      <c r="P50" s="53" t="s">
        <v>330</v>
      </c>
      <c r="Q50" s="53" t="s">
        <v>408</v>
      </c>
      <c r="R50" s="81" t="s">
        <v>409</v>
      </c>
    </row>
    <row r="51" spans="1:18" ht="12.6" customHeight="1">
      <c r="A51" s="16" t="s">
        <v>295</v>
      </c>
      <c r="B51" s="53" t="s">
        <v>705</v>
      </c>
      <c r="C51" s="165" t="s">
        <v>898</v>
      </c>
      <c r="D51" s="165" t="s">
        <v>956</v>
      </c>
      <c r="E51" s="165" t="s">
        <v>1067</v>
      </c>
      <c r="F51" s="169" t="s">
        <v>1068</v>
      </c>
      <c r="G51" s="133"/>
      <c r="H51" s="55" t="s">
        <v>423</v>
      </c>
      <c r="I51" s="53" t="s">
        <v>462</v>
      </c>
      <c r="J51" s="53" t="s">
        <v>554</v>
      </c>
      <c r="K51" s="53" t="s">
        <v>706</v>
      </c>
      <c r="L51" s="81" t="s">
        <v>707</v>
      </c>
      <c r="M51" s="15"/>
      <c r="N51" s="55" t="s">
        <v>331</v>
      </c>
      <c r="O51" s="53" t="s">
        <v>294</v>
      </c>
      <c r="P51" s="53" t="s">
        <v>332</v>
      </c>
      <c r="Q51" s="53" t="s">
        <v>410</v>
      </c>
      <c r="R51" s="81" t="s">
        <v>411</v>
      </c>
    </row>
    <row r="52" spans="1:18" ht="12.6" customHeight="1">
      <c r="A52" s="82" t="s">
        <v>23</v>
      </c>
      <c r="B52" s="81" t="s">
        <v>708</v>
      </c>
      <c r="C52" s="169" t="s">
        <v>878</v>
      </c>
      <c r="D52" s="169" t="s">
        <v>949</v>
      </c>
      <c r="E52" s="169" t="s">
        <v>998</v>
      </c>
      <c r="F52" s="169" t="s">
        <v>1031</v>
      </c>
      <c r="G52" s="133"/>
      <c r="H52" s="81" t="s">
        <v>418</v>
      </c>
      <c r="I52" s="81" t="s">
        <v>457</v>
      </c>
      <c r="J52" s="81" t="s">
        <v>548</v>
      </c>
      <c r="K52" s="81" t="s">
        <v>639</v>
      </c>
      <c r="L52" s="81" t="s">
        <v>638</v>
      </c>
      <c r="M52" s="18"/>
      <c r="N52" s="81" t="s">
        <v>321</v>
      </c>
      <c r="O52" s="81" t="s">
        <v>286</v>
      </c>
      <c r="P52" s="81" t="s">
        <v>322</v>
      </c>
      <c r="Q52" s="81" t="s">
        <v>396</v>
      </c>
      <c r="R52" s="81" t="s">
        <v>397</v>
      </c>
    </row>
    <row r="54" spans="1:18" ht="12.6" customHeight="1">
      <c r="A54" s="61" t="s">
        <v>799</v>
      </c>
    </row>
    <row r="55" spans="1:18" ht="12.6" customHeight="1">
      <c r="K55" s="36"/>
    </row>
    <row r="56" spans="1:18" ht="12.6" customHeight="1">
      <c r="A56" s="43"/>
      <c r="B56" s="14" t="s">
        <v>570</v>
      </c>
      <c r="C56" s="154" t="s">
        <v>864</v>
      </c>
      <c r="D56" s="154" t="s">
        <v>905</v>
      </c>
      <c r="E56" s="154" t="s">
        <v>982</v>
      </c>
      <c r="F56" s="52" t="s">
        <v>55</v>
      </c>
      <c r="H56" s="14" t="s">
        <v>412</v>
      </c>
      <c r="I56" s="14" t="s">
        <v>413</v>
      </c>
      <c r="J56" s="14" t="s">
        <v>414</v>
      </c>
      <c r="K56" s="14" t="s">
        <v>415</v>
      </c>
      <c r="L56" s="52" t="s">
        <v>55</v>
      </c>
      <c r="M56" s="37"/>
      <c r="N56" s="14" t="s">
        <v>238</v>
      </c>
      <c r="O56" s="14" t="s">
        <v>239</v>
      </c>
      <c r="P56" s="14" t="s">
        <v>240</v>
      </c>
      <c r="Q56" s="14" t="s">
        <v>241</v>
      </c>
      <c r="R56" s="52" t="s">
        <v>55</v>
      </c>
    </row>
    <row r="57" spans="1:18" ht="12.6" customHeight="1">
      <c r="A57" s="16" t="s">
        <v>25</v>
      </c>
      <c r="B57" s="53" t="s">
        <v>439</v>
      </c>
      <c r="C57" s="165" t="s">
        <v>453</v>
      </c>
      <c r="D57" s="165" t="s">
        <v>441</v>
      </c>
      <c r="E57" s="165" t="s">
        <v>454</v>
      </c>
      <c r="F57" s="169" t="s">
        <v>600</v>
      </c>
      <c r="H57" s="53" t="s">
        <v>341</v>
      </c>
      <c r="I57" s="53" t="s">
        <v>436</v>
      </c>
      <c r="J57" s="54" t="s">
        <v>538</v>
      </c>
      <c r="K57" s="53" t="s">
        <v>454</v>
      </c>
      <c r="L57" s="81" t="s">
        <v>640</v>
      </c>
      <c r="M57" s="15"/>
      <c r="N57" s="53" t="s">
        <v>83</v>
      </c>
      <c r="O57" s="53" t="s">
        <v>279</v>
      </c>
      <c r="P57" s="54" t="s">
        <v>89</v>
      </c>
      <c r="Q57" s="53" t="s">
        <v>66</v>
      </c>
      <c r="R57" s="81" t="s">
        <v>355</v>
      </c>
    </row>
    <row r="58" spans="1:18" ht="12.6" customHeight="1">
      <c r="A58" s="16" t="s">
        <v>40</v>
      </c>
      <c r="B58" s="53" t="s">
        <v>453</v>
      </c>
      <c r="C58" s="165" t="s">
        <v>540</v>
      </c>
      <c r="D58" s="165" t="s">
        <v>962</v>
      </c>
      <c r="E58" s="165" t="s">
        <v>1069</v>
      </c>
      <c r="F58" s="169" t="s">
        <v>1098</v>
      </c>
      <c r="H58" s="53" t="s">
        <v>83</v>
      </c>
      <c r="I58" s="53" t="s">
        <v>437</v>
      </c>
      <c r="J58" s="54" t="s">
        <v>436</v>
      </c>
      <c r="K58" s="53" t="s">
        <v>454</v>
      </c>
      <c r="L58" s="81" t="s">
        <v>343</v>
      </c>
      <c r="M58" s="37"/>
      <c r="N58" s="53" t="s">
        <v>64</v>
      </c>
      <c r="O58" s="53" t="s">
        <v>199</v>
      </c>
      <c r="P58" s="54" t="s">
        <v>137</v>
      </c>
      <c r="Q58" s="53" t="s">
        <v>89</v>
      </c>
      <c r="R58" s="81" t="s">
        <v>204</v>
      </c>
    </row>
    <row r="59" spans="1:18" ht="12.6" customHeight="1">
      <c r="A59" s="16" t="s">
        <v>8</v>
      </c>
      <c r="B59" s="53" t="s">
        <v>438</v>
      </c>
      <c r="C59" s="165" t="s">
        <v>899</v>
      </c>
      <c r="D59" s="165" t="s">
        <v>438</v>
      </c>
      <c r="E59" s="165" t="s">
        <v>1070</v>
      </c>
      <c r="F59" s="169" t="s">
        <v>1099</v>
      </c>
      <c r="H59" s="53" t="s">
        <v>66</v>
      </c>
      <c r="I59" s="53" t="s">
        <v>438</v>
      </c>
      <c r="J59" s="54" t="s">
        <v>438</v>
      </c>
      <c r="K59" s="53" t="s">
        <v>438</v>
      </c>
      <c r="L59" s="81" t="s">
        <v>66</v>
      </c>
      <c r="M59" s="15"/>
      <c r="N59" s="53" t="s">
        <v>132</v>
      </c>
      <c r="O59" s="53" t="s">
        <v>48</v>
      </c>
      <c r="P59" s="54" t="s">
        <v>48</v>
      </c>
      <c r="Q59" s="53" t="s">
        <v>53</v>
      </c>
      <c r="R59" s="81" t="s">
        <v>315</v>
      </c>
    </row>
    <row r="60" spans="1:18" ht="12.6" customHeight="1">
      <c r="A60" s="16" t="s">
        <v>36</v>
      </c>
      <c r="B60" s="53" t="s">
        <v>599</v>
      </c>
      <c r="C60" s="165" t="s">
        <v>453</v>
      </c>
      <c r="D60" s="165" t="s">
        <v>963</v>
      </c>
      <c r="E60" s="165" t="s">
        <v>1071</v>
      </c>
      <c r="F60" s="169" t="s">
        <v>1100</v>
      </c>
      <c r="H60" s="53" t="s">
        <v>64</v>
      </c>
      <c r="I60" s="53" t="s">
        <v>439</v>
      </c>
      <c r="J60" s="54" t="s">
        <v>470</v>
      </c>
      <c r="K60" s="53" t="s">
        <v>451</v>
      </c>
      <c r="L60" s="81" t="s">
        <v>481</v>
      </c>
      <c r="M60" s="37"/>
      <c r="N60" s="53" t="s">
        <v>48</v>
      </c>
      <c r="O60" s="53" t="s">
        <v>249</v>
      </c>
      <c r="P60" s="54" t="s">
        <v>341</v>
      </c>
      <c r="Q60" s="53" t="s">
        <v>87</v>
      </c>
      <c r="R60" s="81" t="s">
        <v>356</v>
      </c>
    </row>
    <row r="61" spans="1:18" ht="12.6" customHeight="1">
      <c r="A61" s="16" t="s">
        <v>41</v>
      </c>
      <c r="B61" s="53" t="s">
        <v>454</v>
      </c>
      <c r="C61" s="165" t="s">
        <v>438</v>
      </c>
      <c r="D61" s="165" t="s">
        <v>964</v>
      </c>
      <c r="E61" s="165" t="s">
        <v>1072</v>
      </c>
      <c r="F61" s="169" t="s">
        <v>1101</v>
      </c>
      <c r="H61" s="53" t="s">
        <v>341</v>
      </c>
      <c r="I61" s="53" t="s">
        <v>440</v>
      </c>
      <c r="J61" s="54" t="s">
        <v>539</v>
      </c>
      <c r="K61" s="53" t="s">
        <v>641</v>
      </c>
      <c r="L61" s="81" t="s">
        <v>642</v>
      </c>
      <c r="M61" s="15"/>
      <c r="N61" s="53" t="s">
        <v>249</v>
      </c>
      <c r="O61" s="53" t="s">
        <v>280</v>
      </c>
      <c r="P61" s="54" t="s">
        <v>306</v>
      </c>
      <c r="Q61" s="53" t="s">
        <v>345</v>
      </c>
      <c r="R61" s="81" t="s">
        <v>357</v>
      </c>
    </row>
    <row r="62" spans="1:18" ht="12.6" customHeight="1">
      <c r="A62" s="16" t="s">
        <v>69</v>
      </c>
      <c r="B62" s="53" t="s">
        <v>438</v>
      </c>
      <c r="C62" s="165" t="s">
        <v>438</v>
      </c>
      <c r="D62" s="165" t="s">
        <v>965</v>
      </c>
      <c r="E62" s="165" t="s">
        <v>439</v>
      </c>
      <c r="F62" s="169" t="s">
        <v>1075</v>
      </c>
      <c r="H62" s="53" t="s">
        <v>47</v>
      </c>
      <c r="I62" s="53" t="s">
        <v>439</v>
      </c>
      <c r="J62" s="54" t="s">
        <v>454</v>
      </c>
      <c r="K62" s="53" t="s">
        <v>643</v>
      </c>
      <c r="L62" s="81" t="s">
        <v>529</v>
      </c>
      <c r="M62" s="15"/>
      <c r="N62" s="53" t="s">
        <v>48</v>
      </c>
      <c r="O62" s="53" t="s">
        <v>70</v>
      </c>
      <c r="P62" s="54" t="s">
        <v>66</v>
      </c>
      <c r="Q62" s="53" t="s">
        <v>102</v>
      </c>
      <c r="R62" s="81" t="s">
        <v>343</v>
      </c>
    </row>
    <row r="63" spans="1:18" ht="12.6" customHeight="1">
      <c r="A63" s="16" t="s">
        <v>98</v>
      </c>
      <c r="B63" s="53" t="s">
        <v>453</v>
      </c>
      <c r="C63" s="165" t="s">
        <v>453</v>
      </c>
      <c r="D63" s="165" t="s">
        <v>966</v>
      </c>
      <c r="E63" s="165" t="s">
        <v>1073</v>
      </c>
      <c r="F63" s="169" t="s">
        <v>1102</v>
      </c>
      <c r="H63" s="53" t="s">
        <v>70</v>
      </c>
      <c r="I63" s="53" t="s">
        <v>441</v>
      </c>
      <c r="J63" s="54" t="s">
        <v>540</v>
      </c>
      <c r="K63" s="53" t="s">
        <v>437</v>
      </c>
      <c r="L63" s="81" t="s">
        <v>202</v>
      </c>
      <c r="M63" s="37"/>
      <c r="N63" s="53" t="s">
        <v>70</v>
      </c>
      <c r="O63" s="53" t="s">
        <v>203</v>
      </c>
      <c r="P63" s="54" t="s">
        <v>47</v>
      </c>
      <c r="Q63" s="53" t="s">
        <v>81</v>
      </c>
      <c r="R63" s="81" t="s">
        <v>358</v>
      </c>
    </row>
    <row r="64" spans="1:18" ht="12.6" customHeight="1">
      <c r="A64" s="82" t="s">
        <v>23</v>
      </c>
      <c r="B64" s="81" t="s">
        <v>605</v>
      </c>
      <c r="C64" s="169" t="s">
        <v>882</v>
      </c>
      <c r="D64" s="169" t="s">
        <v>967</v>
      </c>
      <c r="E64" s="169" t="s">
        <v>1004</v>
      </c>
      <c r="F64" s="169" t="s">
        <v>1103</v>
      </c>
      <c r="H64" s="81" t="s">
        <v>204</v>
      </c>
      <c r="I64" s="81" t="s">
        <v>442</v>
      </c>
      <c r="J64" s="83" t="s">
        <v>536</v>
      </c>
      <c r="K64" s="81" t="s">
        <v>606</v>
      </c>
      <c r="L64" s="81" t="s">
        <v>607</v>
      </c>
      <c r="M64" s="31"/>
      <c r="N64" s="81" t="s">
        <v>222</v>
      </c>
      <c r="O64" s="81" t="s">
        <v>175</v>
      </c>
      <c r="P64" s="83" t="s">
        <v>349</v>
      </c>
      <c r="Q64" s="81" t="s">
        <v>350</v>
      </c>
      <c r="R64" s="81" t="s">
        <v>359</v>
      </c>
    </row>
    <row r="66" spans="1:18" ht="12.6" customHeight="1">
      <c r="A66" s="61" t="s">
        <v>800</v>
      </c>
    </row>
    <row r="68" spans="1:18" ht="12.6" customHeight="1">
      <c r="A68" s="43"/>
      <c r="B68" s="14" t="s">
        <v>574</v>
      </c>
      <c r="C68" s="154" t="s">
        <v>866</v>
      </c>
      <c r="D68" s="154" t="s">
        <v>905</v>
      </c>
      <c r="E68" s="154" t="s">
        <v>982</v>
      </c>
      <c r="F68" s="52" t="s">
        <v>55</v>
      </c>
      <c r="G68" s="133"/>
      <c r="H68" s="14" t="s">
        <v>412</v>
      </c>
      <c r="I68" s="14" t="s">
        <v>413</v>
      </c>
      <c r="J68" s="14" t="s">
        <v>414</v>
      </c>
      <c r="K68" s="14" t="s">
        <v>415</v>
      </c>
      <c r="L68" s="52" t="s">
        <v>55</v>
      </c>
      <c r="M68" s="31"/>
      <c r="N68" s="14" t="s">
        <v>238</v>
      </c>
      <c r="O68" s="14" t="s">
        <v>239</v>
      </c>
      <c r="P68" s="14" t="s">
        <v>240</v>
      </c>
      <c r="Q68" s="14" t="s">
        <v>241</v>
      </c>
      <c r="R68" s="52" t="s">
        <v>55</v>
      </c>
    </row>
    <row r="69" spans="1:18" ht="12.6" customHeight="1">
      <c r="A69" s="16" t="s">
        <v>25</v>
      </c>
      <c r="B69" s="53" t="s">
        <v>666</v>
      </c>
      <c r="C69" s="165" t="s">
        <v>901</v>
      </c>
      <c r="D69" s="165" t="s">
        <v>968</v>
      </c>
      <c r="E69" s="165" t="s">
        <v>1074</v>
      </c>
      <c r="F69" s="169" t="s">
        <v>1104</v>
      </c>
      <c r="G69" s="133"/>
      <c r="H69" s="53" t="s">
        <v>425</v>
      </c>
      <c r="I69" s="53" t="s">
        <v>443</v>
      </c>
      <c r="J69" s="54" t="s">
        <v>541</v>
      </c>
      <c r="K69" s="53" t="s">
        <v>667</v>
      </c>
      <c r="L69" s="81" t="s">
        <v>668</v>
      </c>
      <c r="M69" s="15"/>
      <c r="N69" s="53" t="s">
        <v>251</v>
      </c>
      <c r="O69" s="53" t="s">
        <v>65</v>
      </c>
      <c r="P69" s="54" t="s">
        <v>169</v>
      </c>
      <c r="Q69" s="53" t="s">
        <v>200</v>
      </c>
      <c r="R69" s="81" t="s">
        <v>360</v>
      </c>
    </row>
    <row r="70" spans="1:18" ht="12.6" customHeight="1">
      <c r="A70" s="16" t="s">
        <v>40</v>
      </c>
      <c r="B70" s="53" t="s">
        <v>669</v>
      </c>
      <c r="C70" s="165" t="s">
        <v>902</v>
      </c>
      <c r="D70" s="165" t="s">
        <v>438</v>
      </c>
      <c r="E70" s="165" t="s">
        <v>1075</v>
      </c>
      <c r="F70" s="169" t="s">
        <v>1105</v>
      </c>
      <c r="G70" s="133"/>
      <c r="H70" s="53" t="s">
        <v>426</v>
      </c>
      <c r="I70" s="53" t="s">
        <v>444</v>
      </c>
      <c r="J70" s="54" t="s">
        <v>542</v>
      </c>
      <c r="K70" s="53" t="s">
        <v>540</v>
      </c>
      <c r="L70" s="81" t="s">
        <v>670</v>
      </c>
      <c r="M70" s="37"/>
      <c r="N70" s="53" t="s">
        <v>85</v>
      </c>
      <c r="O70" s="53" t="s">
        <v>249</v>
      </c>
      <c r="P70" s="54" t="s">
        <v>66</v>
      </c>
      <c r="Q70" s="53" t="s">
        <v>361</v>
      </c>
      <c r="R70" s="81" t="s">
        <v>362</v>
      </c>
    </row>
    <row r="71" spans="1:18" ht="12.6" customHeight="1">
      <c r="A71" s="16" t="s">
        <v>8</v>
      </c>
      <c r="B71" s="53" t="s">
        <v>671</v>
      </c>
      <c r="C71" s="165" t="s">
        <v>903</v>
      </c>
      <c r="D71" s="165" t="s">
        <v>969</v>
      </c>
      <c r="E71" s="165" t="s">
        <v>1076</v>
      </c>
      <c r="F71" s="169" t="s">
        <v>1106</v>
      </c>
      <c r="G71" s="133"/>
      <c r="H71" s="53" t="s">
        <v>427</v>
      </c>
      <c r="I71" s="53" t="s">
        <v>445</v>
      </c>
      <c r="J71" s="54" t="s">
        <v>543</v>
      </c>
      <c r="K71" s="53" t="s">
        <v>672</v>
      </c>
      <c r="L71" s="81" t="s">
        <v>673</v>
      </c>
      <c r="M71" s="15"/>
      <c r="N71" s="53" t="s">
        <v>252</v>
      </c>
      <c r="O71" s="53" t="s">
        <v>281</v>
      </c>
      <c r="P71" s="54" t="s">
        <v>206</v>
      </c>
      <c r="Q71" s="53" t="s">
        <v>223</v>
      </c>
      <c r="R71" s="81" t="s">
        <v>363</v>
      </c>
    </row>
    <row r="72" spans="1:18" ht="12.6" customHeight="1">
      <c r="A72" s="16" t="s">
        <v>36</v>
      </c>
      <c r="B72" s="53" t="s">
        <v>674</v>
      </c>
      <c r="C72" s="165" t="s">
        <v>438</v>
      </c>
      <c r="D72" s="165" t="s">
        <v>436</v>
      </c>
      <c r="E72" s="165" t="s">
        <v>1077</v>
      </c>
      <c r="F72" s="169" t="s">
        <v>1107</v>
      </c>
      <c r="G72" s="133"/>
      <c r="H72" s="53" t="s">
        <v>70</v>
      </c>
      <c r="I72" s="53" t="s">
        <v>446</v>
      </c>
      <c r="J72" s="54" t="s">
        <v>450</v>
      </c>
      <c r="K72" s="53" t="s">
        <v>444</v>
      </c>
      <c r="L72" s="81" t="s">
        <v>201</v>
      </c>
      <c r="M72" s="37"/>
      <c r="N72" s="53" t="s">
        <v>253</v>
      </c>
      <c r="O72" s="53" t="s">
        <v>48</v>
      </c>
      <c r="P72" s="54" t="s">
        <v>66</v>
      </c>
      <c r="Q72" s="53" t="s">
        <v>89</v>
      </c>
      <c r="R72" s="81" t="s">
        <v>364</v>
      </c>
    </row>
    <row r="73" spans="1:18" ht="12.6" customHeight="1">
      <c r="A73" s="16" t="s">
        <v>26</v>
      </c>
      <c r="B73" s="53" t="s">
        <v>675</v>
      </c>
      <c r="C73" s="165" t="s">
        <v>437</v>
      </c>
      <c r="D73" s="165" t="s">
        <v>438</v>
      </c>
      <c r="E73" s="165" t="s">
        <v>1078</v>
      </c>
      <c r="F73" s="169" t="s">
        <v>1108</v>
      </c>
      <c r="G73" s="133"/>
      <c r="H73" s="53" t="s">
        <v>428</v>
      </c>
      <c r="I73" s="53" t="s">
        <v>447</v>
      </c>
      <c r="J73" s="54" t="s">
        <v>544</v>
      </c>
      <c r="K73" s="53" t="s">
        <v>676</v>
      </c>
      <c r="L73" s="81" t="s">
        <v>677</v>
      </c>
      <c r="M73" s="31"/>
      <c r="N73" s="53" t="s">
        <v>254</v>
      </c>
      <c r="O73" s="53" t="s">
        <v>282</v>
      </c>
      <c r="P73" s="54" t="s">
        <v>365</v>
      </c>
      <c r="Q73" s="53" t="s">
        <v>284</v>
      </c>
      <c r="R73" s="81" t="s">
        <v>366</v>
      </c>
    </row>
    <row r="74" spans="1:18" ht="12.6" customHeight="1">
      <c r="A74" s="16" t="s">
        <v>98</v>
      </c>
      <c r="B74" s="53" t="s">
        <v>451</v>
      </c>
      <c r="C74" s="165" t="s">
        <v>904</v>
      </c>
      <c r="D74" s="165" t="s">
        <v>970</v>
      </c>
      <c r="E74" s="165" t="s">
        <v>1079</v>
      </c>
      <c r="F74" s="169" t="s">
        <v>1109</v>
      </c>
      <c r="G74" s="133"/>
      <c r="H74" s="53" t="s">
        <v>316</v>
      </c>
      <c r="I74" s="53" t="s">
        <v>448</v>
      </c>
      <c r="J74" s="54" t="s">
        <v>545</v>
      </c>
      <c r="K74" s="53" t="s">
        <v>678</v>
      </c>
      <c r="L74" s="81" t="s">
        <v>679</v>
      </c>
      <c r="M74" s="31"/>
      <c r="N74" s="53" t="s">
        <v>167</v>
      </c>
      <c r="O74" s="53" t="s">
        <v>283</v>
      </c>
      <c r="P74" s="54" t="s">
        <v>367</v>
      </c>
      <c r="Q74" s="53" t="s">
        <v>132</v>
      </c>
      <c r="R74" s="81" t="s">
        <v>368</v>
      </c>
    </row>
    <row r="75" spans="1:18" ht="12.6" customHeight="1">
      <c r="A75" s="82" t="s">
        <v>23</v>
      </c>
      <c r="B75" s="81" t="s">
        <v>608</v>
      </c>
      <c r="C75" s="169" t="s">
        <v>883</v>
      </c>
      <c r="D75" s="169" t="s">
        <v>961</v>
      </c>
      <c r="E75" s="169" t="s">
        <v>1005</v>
      </c>
      <c r="F75" s="169" t="s">
        <v>1026</v>
      </c>
      <c r="G75" s="133"/>
      <c r="H75" s="81" t="s">
        <v>424</v>
      </c>
      <c r="I75" s="81" t="s">
        <v>449</v>
      </c>
      <c r="J75" s="81" t="s">
        <v>537</v>
      </c>
      <c r="K75" s="81" t="s">
        <v>609</v>
      </c>
      <c r="L75" s="81" t="s">
        <v>610</v>
      </c>
      <c r="M75" s="15"/>
      <c r="N75" s="81" t="s">
        <v>250</v>
      </c>
      <c r="O75" s="81" t="s">
        <v>277</v>
      </c>
      <c r="P75" s="81" t="s">
        <v>352</v>
      </c>
      <c r="Q75" s="81" t="s">
        <v>353</v>
      </c>
      <c r="R75" s="81" t="s">
        <v>354</v>
      </c>
    </row>
    <row r="77" spans="1:18" ht="12.6" customHeight="1">
      <c r="A77" s="61" t="s">
        <v>801</v>
      </c>
    </row>
    <row r="78" spans="1:18" ht="12.6" customHeight="1">
      <c r="M78" s="36"/>
    </row>
    <row r="79" spans="1:18" ht="12.6" customHeight="1">
      <c r="A79" s="43"/>
      <c r="B79" s="14" t="s">
        <v>574</v>
      </c>
      <c r="C79" s="154" t="s">
        <v>866</v>
      </c>
      <c r="D79" s="154" t="s">
        <v>905</v>
      </c>
      <c r="E79" s="154" t="s">
        <v>982</v>
      </c>
      <c r="F79" s="52" t="s">
        <v>55</v>
      </c>
      <c r="G79" s="133"/>
      <c r="H79" s="14" t="s">
        <v>412</v>
      </c>
      <c r="I79" s="14" t="s">
        <v>413</v>
      </c>
      <c r="J79" s="14" t="s">
        <v>414</v>
      </c>
      <c r="K79" s="14" t="s">
        <v>415</v>
      </c>
      <c r="L79" s="52" t="s">
        <v>55</v>
      </c>
      <c r="M79" s="37"/>
      <c r="N79" s="14" t="s">
        <v>238</v>
      </c>
      <c r="O79" s="14" t="s">
        <v>239</v>
      </c>
      <c r="P79" s="14" t="s">
        <v>240</v>
      </c>
      <c r="Q79" s="14" t="s">
        <v>241</v>
      </c>
      <c r="R79" s="52" t="s">
        <v>55</v>
      </c>
    </row>
    <row r="80" spans="1:18" ht="12.6" customHeight="1">
      <c r="A80" s="16" t="s">
        <v>25</v>
      </c>
      <c r="B80" s="53" t="s">
        <v>167</v>
      </c>
      <c r="C80" s="165" t="s">
        <v>876</v>
      </c>
      <c r="D80" s="165" t="s">
        <v>118</v>
      </c>
      <c r="E80" s="165" t="s">
        <v>1080</v>
      </c>
      <c r="F80" s="169" t="s">
        <v>1110</v>
      </c>
      <c r="G80" s="133"/>
      <c r="H80" s="53" t="s">
        <v>70</v>
      </c>
      <c r="I80" s="53" t="s">
        <v>482</v>
      </c>
      <c r="J80" s="53" t="s">
        <v>86</v>
      </c>
      <c r="K80" s="53" t="s">
        <v>70</v>
      </c>
      <c r="L80" s="81" t="s">
        <v>731</v>
      </c>
      <c r="M80" s="15"/>
      <c r="N80" s="53" t="s">
        <v>70</v>
      </c>
      <c r="O80" s="53" t="s">
        <v>113</v>
      </c>
      <c r="P80" s="54" t="s">
        <v>90</v>
      </c>
      <c r="Q80" s="53" t="s">
        <v>66</v>
      </c>
      <c r="R80" s="81" t="s">
        <v>256</v>
      </c>
    </row>
    <row r="81" spans="1:18" ht="12.6" customHeight="1">
      <c r="A81" s="16" t="s">
        <v>36</v>
      </c>
      <c r="B81" s="53" t="s">
        <v>47</v>
      </c>
      <c r="C81" s="165" t="s">
        <v>915</v>
      </c>
      <c r="D81" s="165" t="s">
        <v>47</v>
      </c>
      <c r="E81" s="165" t="s">
        <v>58</v>
      </c>
      <c r="F81" s="169" t="s">
        <v>1111</v>
      </c>
      <c r="G81" s="133"/>
      <c r="H81" s="53" t="s">
        <v>47</v>
      </c>
      <c r="I81" s="53" t="s">
        <v>47</v>
      </c>
      <c r="J81" s="53" t="s">
        <v>47</v>
      </c>
      <c r="K81" s="53" t="s">
        <v>47</v>
      </c>
      <c r="L81" s="81" t="s">
        <v>47</v>
      </c>
      <c r="M81" s="37"/>
      <c r="N81" s="53" t="s">
        <v>47</v>
      </c>
      <c r="O81" s="53" t="s">
        <v>66</v>
      </c>
      <c r="P81" s="54" t="s">
        <v>47</v>
      </c>
      <c r="Q81" s="53" t="s">
        <v>47</v>
      </c>
      <c r="R81" s="81" t="s">
        <v>66</v>
      </c>
    </row>
    <row r="82" spans="1:18" ht="12.6" customHeight="1">
      <c r="A82" s="16" t="s">
        <v>98</v>
      </c>
      <c r="B82" s="53" t="s">
        <v>52</v>
      </c>
      <c r="C82" s="165" t="s">
        <v>916</v>
      </c>
      <c r="D82" s="165" t="s">
        <v>53</v>
      </c>
      <c r="E82" s="165" t="s">
        <v>52</v>
      </c>
      <c r="F82" s="169" t="s">
        <v>1113</v>
      </c>
      <c r="G82" s="133"/>
      <c r="H82" s="53" t="s">
        <v>48</v>
      </c>
      <c r="I82" s="53" t="s">
        <v>82</v>
      </c>
      <c r="J82" s="53" t="s">
        <v>726</v>
      </c>
      <c r="K82" s="53" t="s">
        <v>58</v>
      </c>
      <c r="L82" s="81" t="s">
        <v>748</v>
      </c>
      <c r="M82" s="15"/>
      <c r="N82" s="53" t="s">
        <v>201</v>
      </c>
      <c r="O82" s="53" t="s">
        <v>137</v>
      </c>
      <c r="P82" s="54" t="s">
        <v>333</v>
      </c>
      <c r="Q82" s="53" t="s">
        <v>499</v>
      </c>
      <c r="R82" s="81" t="s">
        <v>510</v>
      </c>
    </row>
    <row r="83" spans="1:18" ht="12.6" customHeight="1">
      <c r="A83" s="16" t="s">
        <v>40</v>
      </c>
      <c r="B83" s="53" t="s">
        <v>52</v>
      </c>
      <c r="C83" s="165" t="s">
        <v>917</v>
      </c>
      <c r="D83" s="165" t="s">
        <v>975</v>
      </c>
      <c r="E83" s="165" t="s">
        <v>132</v>
      </c>
      <c r="F83" s="169" t="s">
        <v>1112</v>
      </c>
      <c r="G83" s="133"/>
      <c r="H83" s="53" t="s">
        <v>266</v>
      </c>
      <c r="I83" s="53" t="s">
        <v>113</v>
      </c>
      <c r="J83" s="53" t="s">
        <v>185</v>
      </c>
      <c r="K83" s="53" t="s">
        <v>569</v>
      </c>
      <c r="L83" s="81" t="s">
        <v>749</v>
      </c>
      <c r="M83" s="37"/>
      <c r="N83" s="53" t="s">
        <v>266</v>
      </c>
      <c r="O83" s="53" t="s">
        <v>299</v>
      </c>
      <c r="P83" s="54" t="s">
        <v>334</v>
      </c>
      <c r="Q83" s="53" t="s">
        <v>500</v>
      </c>
      <c r="R83" s="81" t="s">
        <v>511</v>
      </c>
    </row>
    <row r="84" spans="1:18" ht="12.6" customHeight="1">
      <c r="A84" s="16" t="s">
        <v>8</v>
      </c>
      <c r="B84" s="53" t="s">
        <v>722</v>
      </c>
      <c r="C84" s="165" t="s">
        <v>918</v>
      </c>
      <c r="D84" s="165" t="s">
        <v>47</v>
      </c>
      <c r="E84" s="165" t="s">
        <v>895</v>
      </c>
      <c r="F84" s="169" t="s">
        <v>1114</v>
      </c>
      <c r="G84" s="133"/>
      <c r="H84" s="53" t="s">
        <v>53</v>
      </c>
      <c r="I84" s="53" t="s">
        <v>170</v>
      </c>
      <c r="J84" s="53" t="s">
        <v>53</v>
      </c>
      <c r="K84" s="53" t="s">
        <v>53</v>
      </c>
      <c r="L84" s="81" t="s">
        <v>101</v>
      </c>
      <c r="M84" s="15"/>
      <c r="N84" s="53" t="s">
        <v>267</v>
      </c>
      <c r="O84" s="53" t="s">
        <v>192</v>
      </c>
      <c r="P84" s="54" t="s">
        <v>53</v>
      </c>
      <c r="Q84" s="53" t="s">
        <v>501</v>
      </c>
      <c r="R84" s="81" t="s">
        <v>512</v>
      </c>
    </row>
    <row r="85" spans="1:18" ht="12.6" customHeight="1">
      <c r="A85" s="16" t="s">
        <v>41</v>
      </c>
      <c r="B85" s="53" t="s">
        <v>723</v>
      </c>
      <c r="C85" s="165" t="s">
        <v>919</v>
      </c>
      <c r="D85" s="165" t="s">
        <v>976</v>
      </c>
      <c r="E85" s="165" t="s">
        <v>1081</v>
      </c>
      <c r="F85" s="169" t="s">
        <v>1115</v>
      </c>
      <c r="G85" s="133"/>
      <c r="H85" s="53" t="s">
        <v>483</v>
      </c>
      <c r="I85" s="53" t="s">
        <v>280</v>
      </c>
      <c r="J85" s="53" t="s">
        <v>640</v>
      </c>
      <c r="K85" s="53" t="s">
        <v>727</v>
      </c>
      <c r="L85" s="81" t="s">
        <v>750</v>
      </c>
      <c r="M85" s="15"/>
      <c r="N85" s="53" t="s">
        <v>268</v>
      </c>
      <c r="O85" s="53" t="s">
        <v>300</v>
      </c>
      <c r="P85" s="54" t="s">
        <v>202</v>
      </c>
      <c r="Q85" s="53" t="s">
        <v>502</v>
      </c>
      <c r="R85" s="81" t="s">
        <v>513</v>
      </c>
    </row>
    <row r="86" spans="1:18" ht="12.6" customHeight="1">
      <c r="A86" s="16" t="s">
        <v>56</v>
      </c>
      <c r="B86" s="53" t="s">
        <v>724</v>
      </c>
      <c r="C86" s="165" t="s">
        <v>920</v>
      </c>
      <c r="D86" s="165" t="s">
        <v>101</v>
      </c>
      <c r="E86" s="165" t="s">
        <v>1082</v>
      </c>
      <c r="F86" s="169" t="s">
        <v>1116</v>
      </c>
      <c r="G86" s="133"/>
      <c r="H86" s="53" t="s">
        <v>484</v>
      </c>
      <c r="I86" s="53" t="s">
        <v>87</v>
      </c>
      <c r="J86" s="53" t="s">
        <v>70</v>
      </c>
      <c r="K86" s="53" t="s">
        <v>728</v>
      </c>
      <c r="L86" s="81" t="s">
        <v>751</v>
      </c>
      <c r="M86" s="37"/>
      <c r="N86" s="53" t="s">
        <v>269</v>
      </c>
      <c r="O86" s="53" t="s">
        <v>91</v>
      </c>
      <c r="P86" s="54" t="s">
        <v>249</v>
      </c>
      <c r="Q86" s="53" t="s">
        <v>136</v>
      </c>
      <c r="R86" s="81" t="s">
        <v>514</v>
      </c>
    </row>
    <row r="87" spans="1:18" ht="12.6" customHeight="1">
      <c r="A87" s="16" t="s">
        <v>99</v>
      </c>
      <c r="B87" s="53" t="s">
        <v>179</v>
      </c>
      <c r="C87" s="165" t="s">
        <v>54</v>
      </c>
      <c r="D87" s="165" t="s">
        <v>47</v>
      </c>
      <c r="E87" s="165" t="s">
        <v>915</v>
      </c>
      <c r="F87" s="169" t="s">
        <v>1117</v>
      </c>
      <c r="G87" s="133"/>
      <c r="H87" s="53" t="s">
        <v>179</v>
      </c>
      <c r="I87" s="53" t="s">
        <v>137</v>
      </c>
      <c r="J87" s="53" t="s">
        <v>47</v>
      </c>
      <c r="K87" s="53" t="s">
        <v>630</v>
      </c>
      <c r="L87" s="81" t="s">
        <v>752</v>
      </c>
      <c r="M87" s="37"/>
      <c r="N87" s="53" t="s">
        <v>167</v>
      </c>
      <c r="O87" s="53" t="s">
        <v>70</v>
      </c>
      <c r="P87" s="54" t="s">
        <v>167</v>
      </c>
      <c r="Q87" s="53" t="s">
        <v>68</v>
      </c>
      <c r="R87" s="81" t="s">
        <v>504</v>
      </c>
    </row>
    <row r="88" spans="1:18" ht="12.6" customHeight="1">
      <c r="A88" s="82" t="s">
        <v>23</v>
      </c>
      <c r="B88" s="81" t="s">
        <v>725</v>
      </c>
      <c r="C88" s="169" t="s">
        <v>913</v>
      </c>
      <c r="D88" s="169" t="s">
        <v>973</v>
      </c>
      <c r="E88" s="169" t="s">
        <v>1009</v>
      </c>
      <c r="F88" s="169" t="s">
        <v>1018</v>
      </c>
      <c r="G88" s="133"/>
      <c r="H88" s="81" t="s">
        <v>485</v>
      </c>
      <c r="I88" s="81" t="s">
        <v>486</v>
      </c>
      <c r="J88" s="81" t="s">
        <v>729</v>
      </c>
      <c r="K88" s="81" t="s">
        <v>730</v>
      </c>
      <c r="L88" s="81" t="s">
        <v>753</v>
      </c>
      <c r="M88" s="31"/>
      <c r="N88" s="81" t="s">
        <v>264</v>
      </c>
      <c r="O88" s="81" t="s">
        <v>297</v>
      </c>
      <c r="P88" s="83" t="s">
        <v>335</v>
      </c>
      <c r="Q88" s="81" t="s">
        <v>503</v>
      </c>
      <c r="R88" s="81" t="s">
        <v>515</v>
      </c>
    </row>
    <row r="90" spans="1:18" ht="12.6" customHeight="1">
      <c r="A90" s="61" t="s">
        <v>802</v>
      </c>
    </row>
    <row r="92" spans="1:18" ht="12.6" customHeight="1">
      <c r="A92" s="43"/>
      <c r="B92" s="14" t="s">
        <v>574</v>
      </c>
      <c r="C92" s="154" t="s">
        <v>866</v>
      </c>
      <c r="D92" s="154" t="s">
        <v>905</v>
      </c>
      <c r="E92" s="154" t="s">
        <v>982</v>
      </c>
      <c r="F92" s="52" t="s">
        <v>55</v>
      </c>
      <c r="G92" s="133"/>
      <c r="H92" s="14" t="s">
        <v>412</v>
      </c>
      <c r="I92" s="14" t="s">
        <v>413</v>
      </c>
      <c r="J92" s="14" t="s">
        <v>414</v>
      </c>
      <c r="K92" s="14" t="s">
        <v>415</v>
      </c>
      <c r="L92" s="52" t="s">
        <v>55</v>
      </c>
      <c r="M92" s="31"/>
      <c r="N92" s="14" t="s">
        <v>238</v>
      </c>
      <c r="O92" s="14" t="s">
        <v>239</v>
      </c>
      <c r="P92" s="14" t="s">
        <v>240</v>
      </c>
      <c r="Q92" s="14" t="s">
        <v>241</v>
      </c>
      <c r="R92" s="52" t="s">
        <v>55</v>
      </c>
    </row>
    <row r="93" spans="1:18" ht="12.6" customHeight="1">
      <c r="A93" s="16" t="s">
        <v>25</v>
      </c>
      <c r="B93" s="53" t="s">
        <v>65</v>
      </c>
      <c r="C93" s="165" t="s">
        <v>921</v>
      </c>
      <c r="D93" s="165" t="s">
        <v>102</v>
      </c>
      <c r="E93" s="165" t="s">
        <v>89</v>
      </c>
      <c r="F93" s="169" t="s">
        <v>1118</v>
      </c>
      <c r="G93" s="133"/>
      <c r="H93" s="32" t="s">
        <v>136</v>
      </c>
      <c r="I93" s="32" t="s">
        <v>481</v>
      </c>
      <c r="J93" s="53" t="s">
        <v>316</v>
      </c>
      <c r="K93" s="53" t="s">
        <v>280</v>
      </c>
      <c r="L93" s="81" t="s">
        <v>754</v>
      </c>
      <c r="M93" s="15"/>
      <c r="N93" s="53" t="s">
        <v>270</v>
      </c>
      <c r="O93" s="53" t="s">
        <v>201</v>
      </c>
      <c r="P93" s="54" t="s">
        <v>223</v>
      </c>
      <c r="Q93" s="53" t="s">
        <v>504</v>
      </c>
      <c r="R93" s="81" t="s">
        <v>516</v>
      </c>
    </row>
    <row r="94" spans="1:18" ht="12.6" customHeight="1">
      <c r="A94" s="16" t="s">
        <v>36</v>
      </c>
      <c r="B94" s="53" t="s">
        <v>47</v>
      </c>
      <c r="C94" s="165" t="s">
        <v>47</v>
      </c>
      <c r="D94" s="165" t="s">
        <v>47</v>
      </c>
      <c r="E94" s="165" t="s">
        <v>47</v>
      </c>
      <c r="F94" s="169" t="s">
        <v>47</v>
      </c>
      <c r="G94" s="133"/>
      <c r="H94" s="32" t="s">
        <v>48</v>
      </c>
      <c r="I94" s="32" t="s">
        <v>47</v>
      </c>
      <c r="J94" s="53" t="s">
        <v>47</v>
      </c>
      <c r="K94" s="53" t="s">
        <v>47</v>
      </c>
      <c r="L94" s="81" t="s">
        <v>48</v>
      </c>
      <c r="M94" s="37"/>
      <c r="N94" s="53" t="s">
        <v>47</v>
      </c>
      <c r="O94" s="53" t="s">
        <v>47</v>
      </c>
      <c r="P94" s="54" t="s">
        <v>47</v>
      </c>
      <c r="Q94" s="53" t="s">
        <v>47</v>
      </c>
      <c r="R94" s="81" t="s">
        <v>47</v>
      </c>
    </row>
    <row r="95" spans="1:18" ht="12.6" customHeight="1">
      <c r="A95" s="16" t="s">
        <v>98</v>
      </c>
      <c r="B95" s="53" t="s">
        <v>100</v>
      </c>
      <c r="C95" s="165" t="s">
        <v>922</v>
      </c>
      <c r="D95" s="165" t="s">
        <v>977</v>
      </c>
      <c r="E95" s="165" t="s">
        <v>1011</v>
      </c>
      <c r="F95" s="169" t="s">
        <v>1119</v>
      </c>
      <c r="G95" s="133"/>
      <c r="H95" s="32" t="s">
        <v>487</v>
      </c>
      <c r="I95" s="32" t="s">
        <v>167</v>
      </c>
      <c r="J95" s="53" t="s">
        <v>738</v>
      </c>
      <c r="K95" s="53" t="s">
        <v>739</v>
      </c>
      <c r="L95" s="81" t="s">
        <v>755</v>
      </c>
      <c r="M95" s="15"/>
      <c r="N95" s="53" t="s">
        <v>271</v>
      </c>
      <c r="O95" s="53" t="s">
        <v>68</v>
      </c>
      <c r="P95" s="54" t="s">
        <v>179</v>
      </c>
      <c r="Q95" s="53" t="s">
        <v>505</v>
      </c>
      <c r="R95" s="81" t="s">
        <v>517</v>
      </c>
    </row>
    <row r="96" spans="1:18" ht="12.6" customHeight="1">
      <c r="A96" s="16" t="s">
        <v>40</v>
      </c>
      <c r="B96" s="53" t="s">
        <v>732</v>
      </c>
      <c r="C96" s="165" t="s">
        <v>923</v>
      </c>
      <c r="D96" s="165" t="s">
        <v>978</v>
      </c>
      <c r="E96" s="165" t="s">
        <v>915</v>
      </c>
      <c r="F96" s="169" t="s">
        <v>1120</v>
      </c>
      <c r="G96" s="133"/>
      <c r="H96" s="32" t="s">
        <v>488</v>
      </c>
      <c r="I96" s="32" t="s">
        <v>489</v>
      </c>
      <c r="J96" s="53" t="s">
        <v>118</v>
      </c>
      <c r="K96" s="53" t="s">
        <v>255</v>
      </c>
      <c r="L96" s="81" t="s">
        <v>756</v>
      </c>
      <c r="M96" s="37"/>
      <c r="N96" s="53" t="s">
        <v>272</v>
      </c>
      <c r="O96" s="53" t="s">
        <v>301</v>
      </c>
      <c r="P96" s="54" t="s">
        <v>336</v>
      </c>
      <c r="Q96" s="53" t="s">
        <v>506</v>
      </c>
      <c r="R96" s="81" t="s">
        <v>518</v>
      </c>
    </row>
    <row r="97" spans="1:18" ht="12.6" customHeight="1">
      <c r="A97" s="16" t="s">
        <v>8</v>
      </c>
      <c r="B97" s="53" t="s">
        <v>733</v>
      </c>
      <c r="C97" s="165" t="s">
        <v>924</v>
      </c>
      <c r="D97" s="165" t="s">
        <v>979</v>
      </c>
      <c r="E97" s="165" t="s">
        <v>1083</v>
      </c>
      <c r="F97" s="169" t="s">
        <v>1121</v>
      </c>
      <c r="G97" s="133"/>
      <c r="H97" s="32" t="s">
        <v>490</v>
      </c>
      <c r="I97" s="32" t="s">
        <v>491</v>
      </c>
      <c r="J97" s="53" t="s">
        <v>740</v>
      </c>
      <c r="K97" s="53" t="s">
        <v>741</v>
      </c>
      <c r="L97" s="81" t="s">
        <v>757</v>
      </c>
      <c r="M97" s="31"/>
      <c r="N97" s="53" t="s">
        <v>273</v>
      </c>
      <c r="O97" s="53" t="s">
        <v>302</v>
      </c>
      <c r="P97" s="54" t="s">
        <v>337</v>
      </c>
      <c r="Q97" s="53" t="s">
        <v>507</v>
      </c>
      <c r="R97" s="81" t="s">
        <v>519</v>
      </c>
    </row>
    <row r="98" spans="1:18" ht="12.6" customHeight="1">
      <c r="A98" s="16" t="s">
        <v>41</v>
      </c>
      <c r="B98" s="53" t="s">
        <v>734</v>
      </c>
      <c r="C98" s="165" t="s">
        <v>47</v>
      </c>
      <c r="D98" s="165" t="s">
        <v>980</v>
      </c>
      <c r="E98" s="165" t="s">
        <v>47</v>
      </c>
      <c r="F98" s="169" t="s">
        <v>1122</v>
      </c>
      <c r="G98" s="133"/>
      <c r="H98" s="32" t="s">
        <v>492</v>
      </c>
      <c r="I98" s="32" t="s">
        <v>47</v>
      </c>
      <c r="J98" s="53" t="s">
        <v>742</v>
      </c>
      <c r="K98" s="53" t="s">
        <v>47</v>
      </c>
      <c r="L98" s="81" t="s">
        <v>758</v>
      </c>
      <c r="M98" s="31"/>
      <c r="N98" s="53" t="s">
        <v>274</v>
      </c>
      <c r="O98" s="53" t="s">
        <v>303</v>
      </c>
      <c r="P98" s="54" t="s">
        <v>338</v>
      </c>
      <c r="Q98" s="53" t="s">
        <v>70</v>
      </c>
      <c r="R98" s="81" t="s">
        <v>520</v>
      </c>
    </row>
    <row r="99" spans="1:18" ht="12.6" customHeight="1">
      <c r="A99" s="16" t="s">
        <v>49</v>
      </c>
      <c r="B99" s="53" t="s">
        <v>735</v>
      </c>
      <c r="C99" s="165" t="s">
        <v>925</v>
      </c>
      <c r="D99" s="165" t="s">
        <v>374</v>
      </c>
      <c r="E99" s="165" t="s">
        <v>1084</v>
      </c>
      <c r="F99" s="169" t="s">
        <v>1123</v>
      </c>
      <c r="G99" s="133"/>
      <c r="H99" s="32" t="s">
        <v>493</v>
      </c>
      <c r="I99" s="32" t="s">
        <v>494</v>
      </c>
      <c r="J99" s="53" t="s">
        <v>743</v>
      </c>
      <c r="K99" s="53" t="s">
        <v>430</v>
      </c>
      <c r="L99" s="81" t="s">
        <v>759</v>
      </c>
      <c r="M99" s="31"/>
      <c r="N99" s="53" t="s">
        <v>275</v>
      </c>
      <c r="O99" s="53" t="s">
        <v>304</v>
      </c>
      <c r="P99" s="53" t="s">
        <v>47</v>
      </c>
      <c r="Q99" s="53" t="s">
        <v>185</v>
      </c>
      <c r="R99" s="81" t="s">
        <v>521</v>
      </c>
    </row>
    <row r="100" spans="1:18" ht="12.6" customHeight="1">
      <c r="A100" s="16" t="s">
        <v>99</v>
      </c>
      <c r="B100" s="53" t="s">
        <v>736</v>
      </c>
      <c r="C100" s="165" t="s">
        <v>53</v>
      </c>
      <c r="D100" s="165" t="s">
        <v>981</v>
      </c>
      <c r="E100" s="165" t="s">
        <v>1085</v>
      </c>
      <c r="F100" s="169" t="s">
        <v>1124</v>
      </c>
      <c r="G100" s="133"/>
      <c r="H100" s="32" t="s">
        <v>495</v>
      </c>
      <c r="I100" s="32" t="s">
        <v>496</v>
      </c>
      <c r="J100" s="53" t="s">
        <v>744</v>
      </c>
      <c r="K100" s="53" t="s">
        <v>745</v>
      </c>
      <c r="L100" s="81" t="s">
        <v>760</v>
      </c>
      <c r="M100" s="15"/>
      <c r="N100" s="53" t="s">
        <v>276</v>
      </c>
      <c r="O100" s="53" t="s">
        <v>305</v>
      </c>
      <c r="P100" s="53" t="s">
        <v>339</v>
      </c>
      <c r="Q100" s="53" t="s">
        <v>508</v>
      </c>
      <c r="R100" s="81" t="s">
        <v>522</v>
      </c>
    </row>
    <row r="101" spans="1:18" ht="12.6" customHeight="1">
      <c r="A101" s="82" t="s">
        <v>23</v>
      </c>
      <c r="B101" s="81" t="s">
        <v>737</v>
      </c>
      <c r="C101" s="169" t="s">
        <v>914</v>
      </c>
      <c r="D101" s="169" t="s">
        <v>974</v>
      </c>
      <c r="E101" s="169" t="s">
        <v>1010</v>
      </c>
      <c r="F101" s="169" t="s">
        <v>1019</v>
      </c>
      <c r="G101" s="133"/>
      <c r="H101" s="81" t="s">
        <v>497</v>
      </c>
      <c r="I101" s="81" t="s">
        <v>498</v>
      </c>
      <c r="J101" s="81" t="s">
        <v>746</v>
      </c>
      <c r="K101" s="81" t="s">
        <v>747</v>
      </c>
      <c r="L101" s="81" t="s">
        <v>761</v>
      </c>
      <c r="M101" s="15"/>
      <c r="N101" s="81" t="s">
        <v>265</v>
      </c>
      <c r="O101" s="81" t="s">
        <v>298</v>
      </c>
      <c r="P101" s="81" t="s">
        <v>340</v>
      </c>
      <c r="Q101" s="81" t="s">
        <v>509</v>
      </c>
      <c r="R101" s="81" t="s">
        <v>523</v>
      </c>
    </row>
    <row r="103" spans="1:18" ht="12.6" customHeight="1">
      <c r="A103" s="7" t="s">
        <v>852</v>
      </c>
    </row>
  </sheetData>
  <phoneticPr fontId="0" type="noConversion"/>
  <pageMargins left="0.25" right="0.25" top="1" bottom="1" header="0.5" footer="0.5"/>
  <pageSetup paperSize="5" orientation="landscape" horizontalDpi="1200" verticalDpi="1200" r:id="rId1"/>
  <headerFooter alignWithMargins="0"/>
  <ignoredErrors>
    <ignoredError sqref="H96 J48 C36:F41 C48:E51 C83:D85 C93:E99"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90144B27EA1243851A0EEACEC494FA" ma:contentTypeVersion="10" ma:contentTypeDescription="Create a new document." ma:contentTypeScope="" ma:versionID="75e221d43793dfaf390ea67be60ce494">
  <xsd:schema xmlns:xsd="http://www.w3.org/2001/XMLSchema" xmlns:xs="http://www.w3.org/2001/XMLSchema" xmlns:p="http://schemas.microsoft.com/office/2006/metadata/properties" xmlns:ns2="e4c2732a-b3b7-4e72-97d0-69a650919f51" xmlns:ns3="d1b8dd77-ed2a-4c1e-b97c-212b9deaab20" targetNamespace="http://schemas.microsoft.com/office/2006/metadata/properties" ma:root="true" ma:fieldsID="50d9061f1da13660989c16d86e985e12" ns2:_="" ns3:_="">
    <xsd:import namespace="e4c2732a-b3b7-4e72-97d0-69a650919f51"/>
    <xsd:import namespace="d1b8dd77-ed2a-4c1e-b97c-212b9deaab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c2732a-b3b7-4e72-97d0-69a650919f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b8dd77-ed2a-4c1e-b97c-212b9deaab2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E4A302A-D80C-4362-BAF6-1791267B21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c2732a-b3b7-4e72-97d0-69a650919f51"/>
    <ds:schemaRef ds:uri="d1b8dd77-ed2a-4c1e-b97c-212b9deaa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AD4592-34A4-4E57-9760-98800BB309C5}">
  <ds:schemaRefs>
    <ds:schemaRef ds:uri="http://schemas.microsoft.com/sharepoint/v3/contenttype/forms"/>
  </ds:schemaRefs>
</ds:datastoreItem>
</file>

<file path=customXml/itemProps3.xml><?xml version="1.0" encoding="utf-8"?>
<ds:datastoreItem xmlns:ds="http://schemas.openxmlformats.org/officeDocument/2006/customXml" ds:itemID="{A9C607A1-49FE-4040-854A-2455AC5BF74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Table of Contents</vt: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'2'!Print_Area</vt:lpstr>
      <vt:lpstr>'3'!Print_Area</vt:lpstr>
      <vt:lpstr>'4'!Print_Area</vt:lpstr>
      <vt:lpstr>'5'!Print_Area</vt:lpstr>
      <vt:lpstr>'6'!Print_Area</vt:lpstr>
      <vt:lpstr>'7'!Print_Area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2021-06-03T06:17:23Z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0x010100F690144B27EA1243851A0EEACEC494FA</vt:lpwstr>
  </property>
  <property fmtid="{D5CDD505-2E9C-101B-9397-08002B2CF9AE}" pid="3" name="Order">
    <vt:r8>1450400</vt:r8>
  </property>
</Properties>
</file>